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1805"/>
  </bookViews>
  <sheets>
    <sheet name="封面" sheetId="8" r:id="rId1"/>
    <sheet name="工程量清单说明" sheetId="15" r:id="rId2"/>
    <sheet name="汇总表" sheetId="13" r:id="rId3"/>
    <sheet name="100章" sheetId="1" r:id="rId4"/>
    <sheet name="200章" sheetId="2" r:id="rId5"/>
    <sheet name="300章" sheetId="3" r:id="rId6"/>
    <sheet name="600章 " sheetId="11" r:id="rId7"/>
    <sheet name="800章 " sheetId="17" r:id="rId8"/>
    <sheet name="1000章  " sheetId="16" r:id="rId9"/>
    <sheet name="700章 " sheetId="12" state="hidden" r:id="rId10"/>
  </sheets>
  <externalReferences>
    <externalReference r:id="rId12"/>
    <externalReference r:id="rId13"/>
  </externalReferences>
  <definedNames>
    <definedName name="_1_?">#REF!</definedName>
    <definedName name="_12">[1]材料!$H$22</definedName>
    <definedName name="_编制人">[2]Sheet2!$A$48</definedName>
    <definedName name="_编制日期">[2]Sheet2!$A$49</definedName>
    <definedName name="_单位工程名称">[2]Sheet2!$A$38</definedName>
    <definedName name="_复核人">[2]Sheet2!$A$50</definedName>
    <definedName name="_复核日期">[2]Sheet2!$A$51</definedName>
    <definedName name="_造价咨询人">[2]Sheet2!$A$46</definedName>
    <definedName name="_造价咨询人法定代表人或其授权人">[2]Sheet2!$A$47</definedName>
    <definedName name="_招标人">[2]Sheet2!$A$44</definedName>
    <definedName name="_招标人法定代表人或其授权人">[2]Sheet2!$A$45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<sst xmlns="http://schemas.openxmlformats.org/spreadsheetml/2006/main" count="323" uniqueCount="210">
  <si>
    <t>唐王村黄人线提升改造</t>
  </si>
  <si>
    <t>工程</t>
  </si>
  <si>
    <t>招标控制价</t>
  </si>
  <si>
    <t>招　标　人:</t>
  </si>
  <si>
    <t>常州市金坛区朱林镇唐王村村民委员会</t>
  </si>
  <si>
    <t>工 程 造 价咨  询  人:</t>
  </si>
  <si>
    <t xml:space="preserve">江苏利诚全过程工程咨询有限公司 </t>
  </si>
  <si>
    <t>(单位盖章)</t>
  </si>
  <si>
    <t>法定代表人
或其授权人:</t>
  </si>
  <si>
    <t xml:space="preserve">刘馨 </t>
  </si>
  <si>
    <t>(签字或盖章)</t>
  </si>
  <si>
    <t>编制人:</t>
  </si>
  <si>
    <t>陈亮</t>
  </si>
  <si>
    <t>复 核 人:</t>
  </si>
  <si>
    <t>戴梨梨</t>
  </si>
  <si>
    <t>(造价人员签字盖专用章)</t>
  </si>
  <si>
    <t>(造价工程师签字盖专用章)</t>
  </si>
  <si>
    <t>编制时间：</t>
  </si>
  <si>
    <t>复核时间:</t>
  </si>
  <si>
    <r>
      <rPr>
        <b/>
        <sz val="16"/>
        <rFont val="Times New Roman"/>
        <charset val="134"/>
      </rPr>
      <t>1.</t>
    </r>
    <r>
      <rPr>
        <b/>
        <sz val="16"/>
        <rFont val="黑体"/>
        <charset val="134"/>
      </rPr>
      <t>工程量清单说明</t>
    </r>
  </si>
  <si>
    <r>
      <rPr>
        <sz val="12"/>
        <rFont val="Times New Roman"/>
        <charset val="134"/>
      </rPr>
      <t xml:space="preserve">1.1 </t>
    </r>
    <r>
      <rPr>
        <sz val="12"/>
        <rFont val="宋体"/>
        <charset val="134"/>
      </rPr>
      <t>本工程量清单是根据招标文件中包括的有合同约束力的工程量清单计量规则、图纸以及有关工程量清单的国家标准、行业标准、合同条款中约定的其他规则编制。约定计量规则中没有的子目，其工程量按照有合同约束力的图纸所标示尺寸的理论净量计算。计量采用中华人民共和国法定计量单位。</t>
    </r>
  </si>
  <si>
    <r>
      <rPr>
        <sz val="12"/>
        <rFont val="Times New Roman"/>
        <charset val="134"/>
      </rPr>
      <t xml:space="preserve">1.2 </t>
    </r>
    <r>
      <rPr>
        <sz val="12"/>
        <rFont val="宋体"/>
        <charset val="134"/>
      </rPr>
      <t>本工程量清单应与招标文件中的投标人须知、通用合同条款、专用合同条款、工程量清单计量规则、技术规范及图纸等一起阅读和理解。</t>
    </r>
  </si>
  <si>
    <r>
      <rPr>
        <sz val="12"/>
        <rFont val="Times New Roman"/>
        <charset val="134"/>
      </rPr>
      <t xml:space="preserve">1.3 </t>
    </r>
    <r>
      <rPr>
        <sz val="12"/>
        <rFont val="宋体"/>
        <charset val="134"/>
      </rPr>
      <t>本工程量清单中所列工程数量是估算的或设计的预计数量，仅作为投标报价的共同基础，不能作为最终结算与支付的依据。实际支付应按实际完成的工程量，由承包人按工程量清单计量规则规定的计量方法，以监理人认可的尺寸、断面计量，按本工程量清单的单价和总额价计算支付金额；或根据具体情况，按合同条款第</t>
    </r>
    <r>
      <rPr>
        <sz val="12"/>
        <rFont val="Times New Roman"/>
        <charset val="134"/>
      </rPr>
      <t>15.4</t>
    </r>
    <r>
      <rPr>
        <sz val="12"/>
        <rFont val="宋体"/>
        <charset val="134"/>
      </rPr>
      <t>款的规定，按监理人确定的单价或总额价计算支付额。</t>
    </r>
  </si>
  <si>
    <r>
      <rPr>
        <sz val="12"/>
        <rFont val="Times New Roman"/>
        <charset val="134"/>
      </rPr>
      <t xml:space="preserve">1.4 </t>
    </r>
    <r>
      <rPr>
        <sz val="12"/>
        <rFont val="宋体"/>
        <charset val="134"/>
      </rPr>
      <t>工程量清单各章是按第八章</t>
    </r>
    <r>
      <rPr>
        <sz val="12"/>
        <rFont val="Times New Roman"/>
        <charset val="134"/>
      </rPr>
      <t>“</t>
    </r>
    <r>
      <rPr>
        <sz val="12"/>
        <rFont val="宋体"/>
        <charset val="134"/>
      </rPr>
      <t>工程量清单计量规则</t>
    </r>
    <r>
      <rPr>
        <sz val="12"/>
        <rFont val="Times New Roman"/>
        <charset val="134"/>
      </rPr>
      <t>”</t>
    </r>
    <r>
      <rPr>
        <sz val="12"/>
        <rFont val="宋体"/>
        <charset val="134"/>
      </rPr>
      <t>、第七章</t>
    </r>
    <r>
      <rPr>
        <sz val="12"/>
        <rFont val="Times New Roman"/>
        <charset val="134"/>
      </rPr>
      <t>“</t>
    </r>
    <r>
      <rPr>
        <sz val="12"/>
        <rFont val="宋体"/>
        <charset val="134"/>
      </rPr>
      <t>技术规范</t>
    </r>
    <r>
      <rPr>
        <sz val="12"/>
        <rFont val="Times New Roman"/>
        <charset val="134"/>
      </rPr>
      <t>”</t>
    </r>
    <r>
      <rPr>
        <sz val="12"/>
        <rFont val="宋体"/>
        <charset val="134"/>
      </rPr>
      <t>的相应章次编号的，因此，工程量清单中各章的工程子目的范围与计量等应与</t>
    </r>
    <r>
      <rPr>
        <sz val="12"/>
        <rFont val="Times New Roman"/>
        <charset val="134"/>
      </rPr>
      <t>“</t>
    </r>
    <r>
      <rPr>
        <sz val="12"/>
        <rFont val="宋体"/>
        <charset val="134"/>
      </rPr>
      <t>工程量清单计量规则</t>
    </r>
    <r>
      <rPr>
        <sz val="12"/>
        <rFont val="Times New Roman"/>
        <charset val="134"/>
      </rPr>
      <t>”“</t>
    </r>
    <r>
      <rPr>
        <sz val="12"/>
        <rFont val="宋体"/>
        <charset val="134"/>
      </rPr>
      <t>技术规范</t>
    </r>
    <r>
      <rPr>
        <sz val="12"/>
        <rFont val="Times New Roman"/>
        <charset val="134"/>
      </rPr>
      <t>”</t>
    </r>
    <r>
      <rPr>
        <sz val="12"/>
        <rFont val="宋体"/>
        <charset val="134"/>
      </rPr>
      <t>相应章节的范围、计量与支付条款结合起来理解或解释。</t>
    </r>
  </si>
  <si>
    <r>
      <rPr>
        <sz val="12"/>
        <rFont val="Times New Roman"/>
        <charset val="134"/>
      </rPr>
      <t xml:space="preserve">1.5 </t>
    </r>
    <r>
      <rPr>
        <sz val="12"/>
        <rFont val="宋体"/>
        <charset val="134"/>
      </rPr>
      <t>对作业和材料的一般说明或规定，未重复写入工程量清单内，在给工程量清单各子目标价前，应参阅第七章</t>
    </r>
    <r>
      <rPr>
        <sz val="12"/>
        <rFont val="Times New Roman"/>
        <charset val="134"/>
      </rPr>
      <t>“</t>
    </r>
    <r>
      <rPr>
        <sz val="12"/>
        <rFont val="宋体"/>
        <charset val="134"/>
      </rPr>
      <t>技术规范</t>
    </r>
    <r>
      <rPr>
        <sz val="12"/>
        <rFont val="Times New Roman"/>
        <charset val="134"/>
      </rPr>
      <t>”</t>
    </r>
    <r>
      <rPr>
        <sz val="12"/>
        <rFont val="宋体"/>
        <charset val="134"/>
      </rPr>
      <t>的有关内容。</t>
    </r>
  </si>
  <si>
    <r>
      <rPr>
        <sz val="12"/>
        <rFont val="Times New Roman"/>
        <charset val="134"/>
      </rPr>
      <t xml:space="preserve">1.6 </t>
    </r>
    <r>
      <rPr>
        <sz val="12"/>
        <rFont val="宋体"/>
        <charset val="134"/>
      </rPr>
      <t>工程量清单中所列工程量的变动，丝毫不会降低或影响合同条款的效力，也不免除承包人按规定的标准进行施工和修复缺陷的责任。</t>
    </r>
  </si>
  <si>
    <r>
      <rPr>
        <sz val="12"/>
        <rFont val="Times New Roman"/>
        <charset val="134"/>
      </rPr>
      <t xml:space="preserve">1.7 </t>
    </r>
    <r>
      <rPr>
        <sz val="12"/>
        <rFont val="宋体"/>
        <charset val="134"/>
      </rPr>
      <t>图纸中所列的工程数量表及数量汇总表仅是提供资料，不是工程量清单的外延。当图纸与工程量清单所列数量不一致时，以工程量清单所列数量作为报价的依据。</t>
    </r>
  </si>
  <si>
    <r>
      <rPr>
        <b/>
        <sz val="16"/>
        <rFont val="Times New Roman"/>
        <charset val="134"/>
      </rPr>
      <t>2.</t>
    </r>
    <r>
      <rPr>
        <b/>
        <sz val="16"/>
        <rFont val="黑体"/>
        <charset val="134"/>
      </rPr>
      <t>投标报价说明</t>
    </r>
  </si>
  <si>
    <r>
      <rPr>
        <sz val="12"/>
        <rFont val="Times New Roman"/>
        <charset val="134"/>
      </rPr>
      <t xml:space="preserve">2.1 </t>
    </r>
    <r>
      <rPr>
        <sz val="12"/>
        <rFont val="宋体"/>
        <charset val="134"/>
      </rPr>
      <t>工程量清单中的每一子目须填入单价或价格，且只允许有一个报价。</t>
    </r>
  </si>
  <si>
    <r>
      <rPr>
        <sz val="12"/>
        <rFont val="Times New Roman"/>
        <charset val="134"/>
      </rPr>
      <t xml:space="preserve">2.2 </t>
    </r>
    <r>
      <rPr>
        <sz val="12"/>
        <rFont val="宋体"/>
        <charset val="134"/>
      </rPr>
      <t>除非合同另有规定，工程量清单中有标价的单价和总额价均已包括了为实施和完成合同工程所需的劳务、材料、机械、质检（自检）、安装、缺陷修复、管理、保险、税费、利润等费用，以及合同明示或暗示的所有责任、义务和一般风险。</t>
    </r>
  </si>
  <si>
    <r>
      <rPr>
        <sz val="12"/>
        <rFont val="Times New Roman"/>
        <charset val="134"/>
      </rPr>
      <t xml:space="preserve">2.3 </t>
    </r>
    <r>
      <rPr>
        <sz val="12"/>
        <rFont val="宋体"/>
        <charset val="134"/>
      </rPr>
      <t>工程量清单中投标人没有填入单价或价格的子目，其费用视为己分摊在工程量清单中其他相关子目的单价或价格之中。承包人必须按监理人指令完成工程量清单中未填入单价或价格的子目，但不能得到结算与支付。</t>
    </r>
  </si>
  <si>
    <r>
      <rPr>
        <sz val="12"/>
        <rFont val="Times New Roman"/>
        <charset val="134"/>
      </rPr>
      <t xml:space="preserve">2.4 </t>
    </r>
    <r>
      <rPr>
        <sz val="12"/>
        <rFont val="宋体"/>
        <charset val="134"/>
      </rPr>
      <t>符合合同条款规定的全部费用应认为已被计入有标价的工程量清单所列各子目之中，未列子目不予计量的工作，其费用应视为已分摊在本合同工程的有关子目的单价或总额价之中。</t>
    </r>
  </si>
  <si>
    <r>
      <rPr>
        <sz val="12"/>
        <rFont val="Times New Roman"/>
        <charset val="134"/>
      </rPr>
      <t xml:space="preserve">2.5 </t>
    </r>
    <r>
      <rPr>
        <sz val="12"/>
        <rFont val="宋体"/>
        <charset val="134"/>
      </rPr>
      <t>承包人用于本合同工程的各类装备的提供、运输、维护、拆卸、拼装等支付的费用，已包括在工程量清单的单价与总额价之中。</t>
    </r>
  </si>
  <si>
    <r>
      <rPr>
        <sz val="12"/>
        <rFont val="Times New Roman"/>
        <charset val="134"/>
      </rPr>
      <t xml:space="preserve">2.6 </t>
    </r>
    <r>
      <rPr>
        <sz val="12"/>
        <rFont val="宋体"/>
        <charset val="134"/>
      </rPr>
      <t>工程量清单中各项金额均以人民币（元）结算。</t>
    </r>
  </si>
  <si>
    <r>
      <rPr>
        <sz val="12"/>
        <rFont val="Times New Roman"/>
        <charset val="134"/>
      </rPr>
      <t xml:space="preserve">2.7 </t>
    </r>
    <r>
      <rPr>
        <sz val="12"/>
        <rFont val="宋体"/>
        <charset val="134"/>
      </rPr>
      <t>所有砼采用商品砼。</t>
    </r>
  </si>
  <si>
    <r>
      <rPr>
        <sz val="12"/>
        <rFont val="Times New Roman"/>
        <charset val="134"/>
      </rPr>
      <t xml:space="preserve">2.8 </t>
    </r>
    <r>
      <rPr>
        <sz val="12"/>
        <rFont val="宋体"/>
        <charset val="134"/>
      </rPr>
      <t>机械进退场费含在相应报价内，不另计。</t>
    </r>
  </si>
  <si>
    <r>
      <rPr>
        <sz val="12"/>
        <rFont val="Times New Roman"/>
        <charset val="134"/>
      </rPr>
      <t>2.8</t>
    </r>
    <r>
      <rPr>
        <sz val="12"/>
        <rFont val="宋体"/>
        <charset val="134"/>
      </rPr>
      <t>暂列金额（不含计日工总额）的数量及拟用子目的说明：按40000元计</t>
    </r>
    <r>
      <rPr>
        <sz val="12"/>
        <rFont val="Times New Roman"/>
        <charset val="134"/>
      </rPr>
      <t xml:space="preserve">  </t>
    </r>
    <r>
      <rPr>
        <sz val="12"/>
        <rFont val="宋体"/>
        <charset val="134"/>
      </rPr>
      <t>。</t>
    </r>
  </si>
  <si>
    <r>
      <rPr>
        <b/>
        <sz val="16"/>
        <rFont val="Times New Roman"/>
        <charset val="134"/>
      </rPr>
      <t>3.</t>
    </r>
    <r>
      <rPr>
        <b/>
        <sz val="16"/>
        <rFont val="黑体"/>
        <charset val="134"/>
      </rPr>
      <t>计日工说明</t>
    </r>
  </si>
  <si>
    <r>
      <rPr>
        <sz val="12"/>
        <rFont val="宋体"/>
        <charset val="134"/>
      </rPr>
      <t>无</t>
    </r>
  </si>
  <si>
    <r>
      <rPr>
        <b/>
        <sz val="16"/>
        <rFont val="Times New Roman"/>
        <charset val="134"/>
      </rPr>
      <t xml:space="preserve">4. </t>
    </r>
    <r>
      <rPr>
        <b/>
        <sz val="16"/>
        <rFont val="黑体"/>
        <charset val="134"/>
      </rPr>
      <t>其它说明</t>
    </r>
  </si>
  <si>
    <t>唐王村黄人线提升改造工程
第100章  总 则</t>
  </si>
  <si>
    <t>单位：人民币元</t>
  </si>
  <si>
    <t>序号</t>
  </si>
  <si>
    <t>章次</t>
  </si>
  <si>
    <t>科目名称</t>
  </si>
  <si>
    <t>总金额（元）</t>
  </si>
  <si>
    <t>总则</t>
  </si>
  <si>
    <t>路基</t>
  </si>
  <si>
    <t>路面</t>
  </si>
  <si>
    <t>安全设施及预埋管线</t>
  </si>
  <si>
    <t>管理、养护设施</t>
  </si>
  <si>
    <t>其他工程</t>
  </si>
  <si>
    <t xml:space="preserve">第100章至1000章清单小计                                           </t>
  </si>
  <si>
    <t>暂列金额</t>
  </si>
  <si>
    <t>控制价报价</t>
  </si>
  <si>
    <t>细目号</t>
  </si>
  <si>
    <t>细目名称</t>
  </si>
  <si>
    <t>单位</t>
  </si>
  <si>
    <t>数量</t>
  </si>
  <si>
    <t>单价</t>
  </si>
  <si>
    <t>合价</t>
  </si>
  <si>
    <t>101</t>
  </si>
  <si>
    <t>通则</t>
  </si>
  <si>
    <t/>
  </si>
  <si>
    <t>101-1</t>
  </si>
  <si>
    <t>保险费 建筑工程一切险及第三者责任险（总额控制、凭票结算）</t>
  </si>
  <si>
    <t>总额</t>
  </si>
  <si>
    <t>102</t>
  </si>
  <si>
    <t>工程管理</t>
  </si>
  <si>
    <t>102-1</t>
  </si>
  <si>
    <t>竣工文件</t>
  </si>
  <si>
    <t>102-3</t>
  </si>
  <si>
    <t>安全生产费（按200~1000章的1.5%计取）</t>
  </si>
  <si>
    <t>104</t>
  </si>
  <si>
    <t>承包人驻地建设（含承包人驻地建设包括施工与管理所需的办公室、住房、工地试验室、车间、工作场地、预制场地、仓库与储料场、拌和站、施工机械以及医疗卫生与消防设施等；承包人驻地的防护、围墙等；承包人驻地的建设、管理与维护；交工后拆除、清理、恢复等工作）。</t>
  </si>
  <si>
    <t>104-1</t>
  </si>
  <si>
    <t>承包人驻地建设</t>
  </si>
  <si>
    <t xml:space="preserve">  第100章  合计   人民币</t>
  </si>
  <si>
    <t>唐王村黄人线提升改造工程
第200章  路 基</t>
  </si>
  <si>
    <t>202</t>
  </si>
  <si>
    <t>场地清理</t>
  </si>
  <si>
    <t>202-1</t>
  </si>
  <si>
    <t>清理与掘除</t>
  </si>
  <si>
    <t>202-1-1</t>
  </si>
  <si>
    <t>清理现场（含绿植的砍伐及挖根；清除场地垃圾、废料、表土(腐殖土)；挖坑穴的回填、整平、压实；适用材料的装卸、移运、堆放及非适用材料的移运处
理；填前压实等工作）</t>
  </si>
  <si>
    <t>202-2</t>
  </si>
  <si>
    <t>挖除旧路面（含挖除；装卸、移运处理；场地清理、平整等工作）</t>
  </si>
  <si>
    <t>202-2-1</t>
  </si>
  <si>
    <t>水泥混凝土路面</t>
  </si>
  <si>
    <t>m3</t>
  </si>
  <si>
    <t>202-2-4</t>
  </si>
  <si>
    <t>挖除基层</t>
  </si>
  <si>
    <t>202-4</t>
  </si>
  <si>
    <t>拆除结构物</t>
  </si>
  <si>
    <t>-a</t>
  </si>
  <si>
    <t>拆除单立柱（含切割、拆除；装卸、移运、堆放；场地清理、平整等工作）</t>
  </si>
  <si>
    <t>个</t>
  </si>
  <si>
    <t>-b</t>
  </si>
  <si>
    <t>拆除附着式交通标志（含切割、拆除；装卸、移运、堆放；场地清理、平整等工作）</t>
  </si>
  <si>
    <t>挖方路基</t>
  </si>
  <si>
    <t>203-1</t>
  </si>
  <si>
    <t>路基挖方(含挖、装、运输、卸车；.填料分理、弃土；路床顶面以下挖松深300m 再压实、路床清理等工作）</t>
  </si>
  <si>
    <t>203-1-1</t>
  </si>
  <si>
    <t>挖土方</t>
  </si>
  <si>
    <t>204-1</t>
  </si>
  <si>
    <t>路基填筑（含基底翻松、填前压实、临时排水、翻晒、分层摊铺、洒水、分层压实等工作）</t>
  </si>
  <si>
    <t>204-1-1</t>
  </si>
  <si>
    <t>利用土方</t>
  </si>
  <si>
    <t>素土回填，压实度按按《给水排水管道工程施工及验收规范》(GB50268-2008)实施。</t>
  </si>
  <si>
    <t>碎石土回填.压实度按按《给水排水管道工程施工及验收规范》(GB50268-2008)实施。</t>
  </si>
  <si>
    <t>204-1-2</t>
  </si>
  <si>
    <t>利用石方（采用老路破碎料）</t>
  </si>
  <si>
    <t xml:space="preserve">  第200章  合计   人民币</t>
  </si>
  <si>
    <t>唐王村黄人线提升改造工程
第300章  路 面</t>
  </si>
  <si>
    <t>302-2</t>
  </si>
  <si>
    <t>碎石垫层（含检查、清除路基上的浮土、杂物，并洒水湿润；摊铺；整平、整型；洒水、碾压、整修等工作)</t>
  </si>
  <si>
    <t>碎石垫层5cm厚</t>
  </si>
  <si>
    <t>m2</t>
  </si>
  <si>
    <t>碎石垫层10cm厚</t>
  </si>
  <si>
    <t>基层（含检查、清除路基上的浮土、杂物，并洒水湿润；模板制作、安装、拆除；混凝土运输、浇筑；表面划痕、养护等工作）</t>
  </si>
  <si>
    <t>18cmC35水泥混凝土</t>
  </si>
  <si>
    <t>透层、封层、黏层(含检查和清扫下承层；材料制备、运输；均匀喷洒并检验；初期养护等工作）</t>
  </si>
  <si>
    <t>305-3</t>
  </si>
  <si>
    <t>黏层</t>
  </si>
  <si>
    <t>沥青混凝土面层（含检查和清理下承层；改性沥青混合料生产、运输、摊铺、碾压、成型；接缝；初期养护等工作）</t>
  </si>
  <si>
    <t>306-2-2</t>
  </si>
  <si>
    <t>细粒式改性沥青混凝土</t>
  </si>
  <si>
    <t>5cmAC-13C细粒式SBS改性沥青混凝土</t>
  </si>
  <si>
    <t>307-4</t>
  </si>
  <si>
    <t>钢筋</t>
  </si>
  <si>
    <t>钢筋（HPB300；含加工、制安等工作）</t>
  </si>
  <si>
    <t>kg</t>
  </si>
  <si>
    <t>钢筋（HRB400；含加工、制安等工作）</t>
  </si>
  <si>
    <t>旧路面处理</t>
  </si>
  <si>
    <t>311-5</t>
  </si>
  <si>
    <t>路面灌缝(含路面开槽、清理缝隙、密封胶融化及灌注等工作）</t>
  </si>
  <si>
    <t>m</t>
  </si>
  <si>
    <t>311-7</t>
  </si>
  <si>
    <t>抗裂贴（厚度2mm，宽度50cm，含铺设、压密等工作，详见设计图纸）</t>
  </si>
  <si>
    <t>第300章  合计   人民币</t>
  </si>
  <si>
    <t>唐王村黄人线提升改造工程
第600章  安全设施及预埋管线</t>
  </si>
  <si>
    <t>604</t>
  </si>
  <si>
    <t>道路交通标志（含土方开挖、回填、基础浇筑、模板按拆、钢筋绑扎、安装立柱、标志牌等全部相关费用）</t>
  </si>
  <si>
    <t>604-1-1</t>
  </si>
  <si>
    <t>单柱式交通标志</t>
  </si>
  <si>
    <t>单柱式交通标志，材质:镀锌钢管制作管壁厚4.5mm,具体工程量详见设计图纸，标牌尺寸:80*80cm，其他型钢详见设计图纸，基础、垫层：材料品种、厚度:C30混凝土基础</t>
  </si>
  <si>
    <t>单柱式交通标志，材质:镀锌钢管制作管壁厚4.5mm,具体工程量详见设计图纸，标牌尺寸:D=80CM，其他型钢详见设计图纸，基础、垫层：材料品种、厚度:C30混凝土基础</t>
  </si>
  <si>
    <t>-c</t>
  </si>
  <si>
    <t>单柱式交通标志，材质:镀锌钢管制作管壁厚4.5mm,具体工程量详见设计图纸，标牌尺寸:A=90CM，其他型钢详见设计图纸，基础、垫层：材料品种、厚度:C30混凝土基础</t>
  </si>
  <si>
    <t>-d</t>
  </si>
  <si>
    <t>单柱式交通标志，材质:镀锌钢管制作管壁厚4.5mm,具体工程量详见设计图纸，标牌尺寸:D=80cm+A=90cm+45×90cm，其他型钢详见设计图纸，基础、垫层：材料品种、厚度:C30混凝土基础</t>
  </si>
  <si>
    <t>-e</t>
  </si>
  <si>
    <t>单柱式交通标志，材质:镀锌钢管制作管壁厚4.5mm,具体工程量详见设计图纸，标牌尺寸:A=90cm+45×90cm，其他型钢详见设计图纸，基础、垫层：材料品种、厚度:C30混凝土基础</t>
  </si>
  <si>
    <t>604-4</t>
  </si>
  <si>
    <t>附着式交通标志，标牌尺寸: D=80cm（正八边形），其他型钢详见设计图纸，</t>
  </si>
  <si>
    <t>道路交通标线</t>
  </si>
  <si>
    <t>605-1</t>
  </si>
  <si>
    <t>热熔型涂料路面标线（含路面清扫；刮涂底油，涂料加热溶解,喷(刮)标线，撒布玻璃珠反光标线，初期养护等工作）</t>
  </si>
  <si>
    <t>605-1-2</t>
  </si>
  <si>
    <t>反光型道路标线，详见设计图纸</t>
  </si>
  <si>
    <r>
      <rPr>
        <sz val="11"/>
        <rFont val="宋体"/>
        <charset val="134"/>
      </rPr>
      <t>m</t>
    </r>
    <r>
      <rPr>
        <vertAlign val="superscript"/>
        <sz val="11"/>
        <rFont val="宋体"/>
        <charset val="134"/>
      </rPr>
      <t>2</t>
    </r>
  </si>
  <si>
    <t>605-1-3</t>
  </si>
  <si>
    <t>振动型道路标线，详见设计图纸</t>
  </si>
  <si>
    <t xml:space="preserve">  第600章  合计   人民币</t>
  </si>
  <si>
    <t>唐王村黄人线提升改造工程
第800章  管理、养护设施</t>
  </si>
  <si>
    <t>807-4</t>
  </si>
  <si>
    <t>配电控制箱、柜（含安装和固定）</t>
  </si>
  <si>
    <t>807-4-1</t>
  </si>
  <si>
    <t>户外防雨配电柜（AP，安装路灯“三遥”系
统）</t>
  </si>
  <si>
    <t>座</t>
  </si>
  <si>
    <t>807-8</t>
  </si>
  <si>
    <t>路灯(含灯杆基础开挖、浇筑、预埋件;灯杆安装；灯架及灯具安装、调试；附属材料；管内穿线；接地调试等工作）</t>
  </si>
  <si>
    <t>807-8-1</t>
  </si>
  <si>
    <t>8m单挑钢杆路灯（光源为1×60W LED灯，含
基础、定时变更率镇流器、单灯熔断器、补
偿装置、路灯号牌、接线盒等）</t>
  </si>
  <si>
    <t>套</t>
  </si>
  <si>
    <t>809-1</t>
  </si>
  <si>
    <t>铺设管道（含测量放线;挖基槽及回填压实;管道定位、铺设;接口处理等工作）</t>
  </si>
  <si>
    <t>809-1-1</t>
  </si>
  <si>
    <t>铺设塑料管（Φ50高密度增强聚乙烯PE管）</t>
  </si>
  <si>
    <t>809-5</t>
  </si>
  <si>
    <t>人(手)孔（含挖基坑及回填压实，基础浇筑、墙身砌筑、养护，盖板预制、安装等工作）</t>
  </si>
  <si>
    <t>809-5-2</t>
  </si>
  <si>
    <t>手孔</t>
  </si>
  <si>
    <t>809-6</t>
  </si>
  <si>
    <t>电缆(含线缆管内穿线或线槽穿线，线缆中间头、端头处理，接线盒安装、系统调试等工作）</t>
  </si>
  <si>
    <t>809-6-1</t>
  </si>
  <si>
    <t>电力电缆（YJV-5*16mm2铜芯电缆）</t>
  </si>
  <si>
    <t xml:space="preserve">  第800章  合计   人民币</t>
  </si>
  <si>
    <t>唐王村黄人线提升改造工程
第1000章 其他工程</t>
  </si>
  <si>
    <t>雨水管线工程</t>
  </si>
  <si>
    <t>DN250污水用球墨铸铁雨水连接管，C30级，10cm碎石垫层+混凝土包封（另计），详见“管线包封示例图二”</t>
  </si>
  <si>
    <t>DN300污水用球墨铸铁雨水连接管，C30级，10cm碎石垫层+混凝土包封（另计），详见“管线包封示例图二”</t>
  </si>
  <si>
    <t>d500承插式钢筋混凝土Ⅱ级雨水管，10cm碎石垫层+混凝土包封（另计），详见“管线包封示例图一”</t>
  </si>
  <si>
    <t>φ1000砖砌圆形雨水检查井，详见20S515-25</t>
  </si>
  <si>
    <t>砖砌平箅式单箅雨水口，详见16S518-8</t>
  </si>
  <si>
    <t>-f</t>
  </si>
  <si>
    <t>砖砌平箅式双箅雨水口，详见16S518-9</t>
  </si>
  <si>
    <t>-g</t>
  </si>
  <si>
    <t>d500混凝土八字式出水口，详见20S517-7</t>
  </si>
  <si>
    <t>-h</t>
  </si>
  <si>
    <t>井圈加固，详见图纸</t>
  </si>
  <si>
    <t>-i</t>
  </si>
  <si>
    <t>更换井框盖（D400级重型球墨铸铁），详见图纸</t>
  </si>
  <si>
    <t>-j</t>
  </si>
  <si>
    <t>C20混凝土管线包封</t>
  </si>
  <si>
    <t xml:space="preserve">  第1000章  合计   人民币</t>
  </si>
  <si>
    <t>罗村村南环路改造工程
第700章  绿化及环境保护工程</t>
  </si>
  <si>
    <t>704-8</t>
  </si>
  <si>
    <t>移栽乔木（含起挖、保护、装卸、运输、坑(穴)开挖、移栽种植、支撑、养护管理、场地清理等工作）</t>
  </si>
  <si>
    <t>棵</t>
  </si>
</sst>
</file>

<file path=xl/styles.xml><?xml version="1.0" encoding="utf-8"?>
<styleSheet xmlns="http://schemas.openxmlformats.org/spreadsheetml/2006/main" xmlns:mc="http://schemas.openxmlformats.org/markup-compatibility/2006" xmlns:xr9="http://schemas.microsoft.com/office/spreadsheetml/2016/revision9" mc:Ignorable="xr9">
  <numFmts count="12">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0"/>
    <numFmt numFmtId="178" formatCode="#0.00"/>
    <numFmt numFmtId="179" formatCode="0_ "/>
    <numFmt numFmtId="180" formatCode="0.00_ "/>
    <numFmt numFmtId="181" formatCode="0_);[Red]\(0\)"/>
    <numFmt numFmtId="182" formatCode="0.00;[Red]0.00"/>
    <numFmt numFmtId="183" formatCode="yyyy&quot;年&quot;m&quot;月&quot;d&quot;日&quot;;@"/>
  </numFmts>
  <fonts count="44">
    <font>
      <sz val="11"/>
      <color theme="1"/>
      <name val="等线"/>
      <charset val="134"/>
      <scheme val="minor"/>
    </font>
    <font>
      <b/>
      <sz val="18"/>
      <color indexed="8"/>
      <name val="宋体"/>
      <charset val="134"/>
    </font>
    <font>
      <b/>
      <sz val="11"/>
      <color indexed="8"/>
      <name val="宋体"/>
      <charset val="134"/>
    </font>
    <font>
      <sz val="11"/>
      <color indexed="8"/>
      <name val="宋体"/>
      <charset val="134"/>
    </font>
    <font>
      <sz val="10"/>
      <color indexed="8"/>
      <name val="宋体"/>
      <charset val="134"/>
    </font>
    <font>
      <sz val="10"/>
      <color indexed="8"/>
      <name val="Arial Narrow"/>
      <charset val="134"/>
    </font>
    <font>
      <sz val="11"/>
      <name val="宋体"/>
      <charset val="134"/>
    </font>
    <font>
      <sz val="10"/>
      <color indexed="8"/>
      <name val="SansSerif"/>
      <charset val="2"/>
    </font>
    <font>
      <sz val="11"/>
      <color indexed="8"/>
      <name val="Arial Narrow"/>
      <charset val="134"/>
    </font>
    <font>
      <sz val="10"/>
      <color theme="1"/>
      <name val="等线"/>
      <charset val="134"/>
      <scheme val="minor"/>
    </font>
    <font>
      <b/>
      <sz val="10"/>
      <name val="宋体"/>
      <charset val="134"/>
    </font>
    <font>
      <sz val="10"/>
      <name val="宋体"/>
      <charset val="134"/>
    </font>
    <font>
      <sz val="12"/>
      <name val="宋体"/>
      <charset val="134"/>
    </font>
    <font>
      <b/>
      <sz val="16"/>
      <name val="Times New Roman"/>
      <charset val="134"/>
    </font>
    <font>
      <sz val="12"/>
      <name val="Times New Roman"/>
      <charset val="134"/>
    </font>
    <font>
      <sz val="16"/>
      <name val="宋体"/>
      <charset val="134"/>
    </font>
    <font>
      <b/>
      <sz val="18"/>
      <name val="宋体"/>
      <charset val="134"/>
    </font>
    <font>
      <u/>
      <sz val="18"/>
      <name val="宋体"/>
      <charset val="134"/>
    </font>
    <font>
      <b/>
      <sz val="36"/>
      <name val="宋体"/>
      <charset val="134"/>
    </font>
    <font>
      <sz val="11"/>
      <name val="黑体"/>
      <charset val="134"/>
    </font>
    <font>
      <b/>
      <sz val="12"/>
      <name val="宋体"/>
      <charset val="134"/>
    </font>
    <font>
      <sz val="18"/>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0"/>
      <name val="Arial"/>
      <charset val="134"/>
    </font>
    <font>
      <vertAlign val="superscript"/>
      <sz val="11"/>
      <name val="宋体"/>
      <charset val="134"/>
    </font>
    <font>
      <b/>
      <sz val="16"/>
      <name val="黑体"/>
      <charset val="134"/>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0" fillId="3" borderId="11" applyNumberFormat="0" applyFont="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2" applyNumberFormat="0" applyFill="0" applyAlignment="0" applyProtection="0">
      <alignment vertical="center"/>
    </xf>
    <xf numFmtId="0" fontId="28" fillId="0" borderId="12" applyNumberFormat="0" applyFill="0" applyAlignment="0" applyProtection="0">
      <alignment vertical="center"/>
    </xf>
    <xf numFmtId="0" fontId="29" fillId="0" borderId="13" applyNumberFormat="0" applyFill="0" applyAlignment="0" applyProtection="0">
      <alignment vertical="center"/>
    </xf>
    <xf numFmtId="0" fontId="29" fillId="0" borderId="0" applyNumberFormat="0" applyFill="0" applyBorder="0" applyAlignment="0" applyProtection="0">
      <alignment vertical="center"/>
    </xf>
    <xf numFmtId="0" fontId="30" fillId="4" borderId="14" applyNumberFormat="0" applyAlignment="0" applyProtection="0">
      <alignment vertical="center"/>
    </xf>
    <xf numFmtId="0" fontId="31" fillId="5" borderId="15" applyNumberFormat="0" applyAlignment="0" applyProtection="0">
      <alignment vertical="center"/>
    </xf>
    <xf numFmtId="0" fontId="32" fillId="5" borderId="14" applyNumberFormat="0" applyAlignment="0" applyProtection="0">
      <alignment vertical="center"/>
    </xf>
    <xf numFmtId="0" fontId="33" fillId="6" borderId="16" applyNumberFormat="0" applyAlignment="0" applyProtection="0">
      <alignment vertical="center"/>
    </xf>
    <xf numFmtId="0" fontId="34" fillId="0" borderId="17" applyNumberFormat="0" applyFill="0" applyAlignment="0" applyProtection="0">
      <alignment vertical="center"/>
    </xf>
    <xf numFmtId="0" fontId="35" fillId="0" borderId="18" applyNumberFormat="0" applyFill="0" applyAlignment="0" applyProtection="0">
      <alignment vertical="center"/>
    </xf>
    <xf numFmtId="0" fontId="36" fillId="7" borderId="0" applyNumberFormat="0" applyBorder="0" applyAlignment="0" applyProtection="0">
      <alignment vertical="center"/>
    </xf>
    <xf numFmtId="0" fontId="37" fillId="8" borderId="0" applyNumberFormat="0" applyBorder="0" applyAlignment="0" applyProtection="0">
      <alignment vertical="center"/>
    </xf>
    <xf numFmtId="0" fontId="38" fillId="9" borderId="0" applyNumberFormat="0" applyBorder="0" applyAlignment="0" applyProtection="0">
      <alignment vertical="center"/>
    </xf>
    <xf numFmtId="0" fontId="39" fillId="10" borderId="0" applyNumberFormat="0" applyBorder="0" applyAlignment="0" applyProtection="0">
      <alignment vertical="center"/>
    </xf>
    <xf numFmtId="0" fontId="40" fillId="11" borderId="0" applyNumberFormat="0" applyBorder="0" applyAlignment="0" applyProtection="0">
      <alignment vertical="center"/>
    </xf>
    <xf numFmtId="0" fontId="40" fillId="12" borderId="0" applyNumberFormat="0" applyBorder="0" applyAlignment="0" applyProtection="0">
      <alignment vertical="center"/>
    </xf>
    <xf numFmtId="0" fontId="39" fillId="13" borderId="0" applyNumberFormat="0" applyBorder="0" applyAlignment="0" applyProtection="0">
      <alignment vertical="center"/>
    </xf>
    <xf numFmtId="0" fontId="39" fillId="14" borderId="0" applyNumberFormat="0" applyBorder="0" applyAlignment="0" applyProtection="0">
      <alignment vertical="center"/>
    </xf>
    <xf numFmtId="0" fontId="40" fillId="15" borderId="0" applyNumberFormat="0" applyBorder="0" applyAlignment="0" applyProtection="0">
      <alignment vertical="center"/>
    </xf>
    <xf numFmtId="0" fontId="40" fillId="16" borderId="0" applyNumberFormat="0" applyBorder="0" applyAlignment="0" applyProtection="0">
      <alignment vertical="center"/>
    </xf>
    <xf numFmtId="0" fontId="39" fillId="17" borderId="0" applyNumberFormat="0" applyBorder="0" applyAlignment="0" applyProtection="0">
      <alignment vertical="center"/>
    </xf>
    <xf numFmtId="0" fontId="39" fillId="18" borderId="0" applyNumberFormat="0" applyBorder="0" applyAlignment="0" applyProtection="0">
      <alignment vertical="center"/>
    </xf>
    <xf numFmtId="0" fontId="40" fillId="19" borderId="0" applyNumberFormat="0" applyBorder="0" applyAlignment="0" applyProtection="0">
      <alignment vertical="center"/>
    </xf>
    <xf numFmtId="0" fontId="40" fillId="20" borderId="0" applyNumberFormat="0" applyBorder="0" applyAlignment="0" applyProtection="0">
      <alignment vertical="center"/>
    </xf>
    <xf numFmtId="0" fontId="39" fillId="21" borderId="0" applyNumberFormat="0" applyBorder="0" applyAlignment="0" applyProtection="0">
      <alignment vertical="center"/>
    </xf>
    <xf numFmtId="0" fontId="39" fillId="22" borderId="0" applyNumberFormat="0" applyBorder="0" applyAlignment="0" applyProtection="0">
      <alignment vertical="center"/>
    </xf>
    <xf numFmtId="0" fontId="40" fillId="23" borderId="0" applyNumberFormat="0" applyBorder="0" applyAlignment="0" applyProtection="0">
      <alignment vertical="center"/>
    </xf>
    <xf numFmtId="0" fontId="40" fillId="24" borderId="0" applyNumberFormat="0" applyBorder="0" applyAlignment="0" applyProtection="0">
      <alignment vertical="center"/>
    </xf>
    <xf numFmtId="0" fontId="39" fillId="25" borderId="0" applyNumberFormat="0" applyBorder="0" applyAlignment="0" applyProtection="0">
      <alignment vertical="center"/>
    </xf>
    <xf numFmtId="0" fontId="39" fillId="26" borderId="0" applyNumberFormat="0" applyBorder="0" applyAlignment="0" applyProtection="0">
      <alignment vertical="center"/>
    </xf>
    <xf numFmtId="0" fontId="40" fillId="27" borderId="0" applyNumberFormat="0" applyBorder="0" applyAlignment="0" applyProtection="0">
      <alignment vertical="center"/>
    </xf>
    <xf numFmtId="0" fontId="40" fillId="28" borderId="0" applyNumberFormat="0" applyBorder="0" applyAlignment="0" applyProtection="0">
      <alignment vertical="center"/>
    </xf>
    <xf numFmtId="0" fontId="39" fillId="29" borderId="0" applyNumberFormat="0" applyBorder="0" applyAlignment="0" applyProtection="0">
      <alignment vertical="center"/>
    </xf>
    <xf numFmtId="0" fontId="39" fillId="30" borderId="0" applyNumberFormat="0" applyBorder="0" applyAlignment="0" applyProtection="0">
      <alignment vertical="center"/>
    </xf>
    <xf numFmtId="0" fontId="40" fillId="31" borderId="0" applyNumberFormat="0" applyBorder="0" applyAlignment="0" applyProtection="0">
      <alignment vertical="center"/>
    </xf>
    <xf numFmtId="0" fontId="40" fillId="32" borderId="0" applyNumberFormat="0" applyBorder="0" applyAlignment="0" applyProtection="0">
      <alignment vertical="center"/>
    </xf>
    <xf numFmtId="0" fontId="39" fillId="33" borderId="0" applyNumberFormat="0" applyBorder="0" applyAlignment="0" applyProtection="0">
      <alignment vertical="center"/>
    </xf>
    <xf numFmtId="0" fontId="12" fillId="0" borderId="0"/>
    <xf numFmtId="0" fontId="12" fillId="0" borderId="0"/>
    <xf numFmtId="0" fontId="41" fillId="0" borderId="0"/>
  </cellStyleXfs>
  <cellXfs count="93">
    <xf numFmtId="0" fontId="0" fillId="0" borderId="0" xfId="0">
      <alignment vertical="center"/>
    </xf>
    <xf numFmtId="176" fontId="0" fillId="0" borderId="0" xfId="0" applyNumberFormat="1">
      <alignment vertical="center"/>
    </xf>
    <xf numFmtId="0" fontId="1" fillId="2" borderId="0" xfId="0" applyFont="1" applyFill="1" applyAlignment="1">
      <alignment horizontal="center" vertical="top" wrapText="1"/>
    </xf>
    <xf numFmtId="0" fontId="2" fillId="2" borderId="0" xfId="0" applyFont="1" applyFill="1" applyAlignment="1">
      <alignment horizontal="left" vertical="center" wrapText="1"/>
    </xf>
    <xf numFmtId="0" fontId="2" fillId="2" borderId="1" xfId="0" applyFont="1" applyFill="1" applyBorder="1" applyAlignment="1">
      <alignment horizontal="right" vertical="center" wrapText="1"/>
    </xf>
    <xf numFmtId="0" fontId="2" fillId="2" borderId="2" xfId="0" applyFont="1" applyFill="1" applyBorder="1" applyAlignment="1">
      <alignment horizontal="center" vertical="center" wrapText="1"/>
    </xf>
    <xf numFmtId="176" fontId="2" fillId="2" borderId="2" xfId="0" applyNumberFormat="1" applyFont="1" applyFill="1" applyBorder="1" applyAlignment="1">
      <alignment horizontal="center" vertical="center" wrapText="1"/>
    </xf>
    <xf numFmtId="0" fontId="3" fillId="2" borderId="2" xfId="0" applyFont="1" applyFill="1" applyBorder="1" applyAlignment="1">
      <alignment horizontal="center" vertical="center" wrapText="1"/>
    </xf>
    <xf numFmtId="177" fontId="3" fillId="2" borderId="2" xfId="0" applyNumberFormat="1" applyFont="1" applyFill="1" applyBorder="1" applyAlignment="1">
      <alignment horizontal="right" vertical="center" wrapText="1"/>
    </xf>
    <xf numFmtId="178" fontId="3" fillId="2" borderId="2" xfId="0" applyNumberFormat="1" applyFont="1" applyFill="1" applyBorder="1" applyAlignment="1">
      <alignment horizontal="right" vertical="center" wrapText="1"/>
    </xf>
    <xf numFmtId="176" fontId="3" fillId="2" borderId="2" xfId="0" applyNumberFormat="1" applyFont="1" applyFill="1" applyBorder="1" applyAlignment="1">
      <alignment horizontal="right" vertical="center" wrapText="1"/>
    </xf>
    <xf numFmtId="0" fontId="3" fillId="2" borderId="2" xfId="0" applyFont="1" applyFill="1" applyBorder="1" applyAlignment="1">
      <alignment horizontal="left" vertical="center" wrapText="1"/>
    </xf>
    <xf numFmtId="0" fontId="4" fillId="2" borderId="2" xfId="0" applyFont="1" applyFill="1" applyBorder="1" applyAlignment="1">
      <alignment horizontal="center" vertical="center" wrapText="1"/>
    </xf>
    <xf numFmtId="0" fontId="4" fillId="2" borderId="2" xfId="0" applyFont="1" applyFill="1" applyBorder="1" applyAlignment="1">
      <alignment horizontal="left" vertical="center" wrapText="1"/>
    </xf>
    <xf numFmtId="177" fontId="5" fillId="2" borderId="2" xfId="0" applyNumberFormat="1" applyFont="1" applyFill="1" applyBorder="1" applyAlignment="1">
      <alignment horizontal="right" vertical="center" wrapText="1"/>
    </xf>
    <xf numFmtId="178" fontId="5" fillId="2" borderId="2" xfId="0" applyNumberFormat="1" applyFont="1" applyFill="1" applyBorder="1" applyAlignment="1">
      <alignment horizontal="right" vertical="center" wrapText="1"/>
    </xf>
    <xf numFmtId="176" fontId="5" fillId="2" borderId="2" xfId="0" applyNumberFormat="1" applyFont="1" applyFill="1" applyBorder="1" applyAlignment="1">
      <alignment horizontal="right" vertical="center" wrapText="1"/>
    </xf>
    <xf numFmtId="0" fontId="0" fillId="0" borderId="2" xfId="0" applyBorder="1" applyAlignment="1">
      <alignment horizontal="center" vertical="center"/>
    </xf>
    <xf numFmtId="176" fontId="0" fillId="0" borderId="2" xfId="0" applyNumberFormat="1" applyBorder="1">
      <alignment vertical="center"/>
    </xf>
    <xf numFmtId="179" fontId="0" fillId="0" borderId="0" xfId="0" applyNumberFormat="1">
      <alignment vertical="center"/>
    </xf>
    <xf numFmtId="180" fontId="0" fillId="0" borderId="0" xfId="0" applyNumberFormat="1">
      <alignment vertical="center"/>
    </xf>
    <xf numFmtId="179" fontId="1" fillId="2" borderId="0" xfId="0" applyNumberFormat="1" applyFont="1" applyFill="1" applyAlignment="1">
      <alignment horizontal="center" vertical="top" wrapText="1"/>
    </xf>
    <xf numFmtId="180" fontId="1" fillId="2" borderId="0" xfId="0" applyNumberFormat="1" applyFont="1" applyFill="1" applyAlignment="1">
      <alignment horizontal="center" vertical="top" wrapText="1"/>
    </xf>
    <xf numFmtId="179" fontId="2" fillId="2" borderId="0" xfId="0" applyNumberFormat="1" applyFont="1" applyFill="1" applyAlignment="1">
      <alignment horizontal="left" vertical="center" wrapText="1"/>
    </xf>
    <xf numFmtId="180" fontId="2" fillId="2" borderId="1" xfId="0" applyNumberFormat="1" applyFont="1" applyFill="1" applyBorder="1" applyAlignment="1">
      <alignment horizontal="right" vertical="center" wrapText="1"/>
    </xf>
    <xf numFmtId="179" fontId="2" fillId="2" borderId="2" xfId="0" applyNumberFormat="1" applyFont="1" applyFill="1" applyBorder="1" applyAlignment="1">
      <alignment horizontal="center" vertical="center" wrapText="1"/>
    </xf>
    <xf numFmtId="180" fontId="2" fillId="2" borderId="2" xfId="0" applyNumberFormat="1" applyFont="1" applyFill="1" applyBorder="1" applyAlignment="1">
      <alignment horizontal="center" vertical="center" wrapText="1"/>
    </xf>
    <xf numFmtId="179" fontId="3" fillId="2" borderId="2" xfId="0" applyNumberFormat="1" applyFont="1" applyFill="1" applyBorder="1" applyAlignment="1">
      <alignment horizontal="center" vertical="center" wrapText="1"/>
    </xf>
    <xf numFmtId="179" fontId="0" fillId="0" borderId="0" xfId="0" applyNumberFormat="1" applyAlignment="1">
      <alignment horizontal="center" vertical="center"/>
    </xf>
    <xf numFmtId="180" fontId="3" fillId="2" borderId="2" xfId="0" applyNumberFormat="1" applyFont="1" applyFill="1" applyBorder="1" applyAlignment="1">
      <alignment horizontal="right" vertical="center" wrapText="1"/>
    </xf>
    <xf numFmtId="49" fontId="3" fillId="2" borderId="2" xfId="0" applyNumberFormat="1" applyFont="1" applyFill="1" applyBorder="1" applyAlignment="1">
      <alignment horizontal="center" vertical="center" wrapText="1"/>
    </xf>
    <xf numFmtId="49" fontId="0" fillId="0" borderId="0" xfId="0" applyNumberFormat="1" applyAlignment="1">
      <alignment horizontal="center" vertical="center"/>
    </xf>
    <xf numFmtId="179" fontId="0" fillId="0" borderId="2" xfId="0" applyNumberFormat="1" applyBorder="1" applyAlignment="1">
      <alignment horizontal="center" vertical="center"/>
    </xf>
    <xf numFmtId="180" fontId="0" fillId="0" borderId="2" xfId="0" applyNumberFormat="1" applyBorder="1" applyAlignment="1">
      <alignment horizontal="center" vertical="center"/>
    </xf>
    <xf numFmtId="180" fontId="6" fillId="0" borderId="2" xfId="0" applyNumberFormat="1" applyFont="1" applyBorder="1" applyAlignment="1">
      <alignment horizontal="center" vertical="center"/>
    </xf>
    <xf numFmtId="180" fontId="0" fillId="0" borderId="2" xfId="0" applyNumberFormat="1" applyBorder="1">
      <alignment vertical="center"/>
    </xf>
    <xf numFmtId="0" fontId="0" fillId="0" borderId="0" xfId="0" applyAlignment="1">
      <alignment horizontal="center" vertical="center"/>
    </xf>
    <xf numFmtId="0" fontId="7" fillId="2" borderId="0" xfId="0" applyFont="1" applyFill="1" applyAlignment="1">
      <alignment horizontal="left" vertical="top" wrapText="1"/>
    </xf>
    <xf numFmtId="0" fontId="7" fillId="2" borderId="0" xfId="0" applyFont="1" applyFill="1" applyAlignment="1">
      <alignment horizontal="center" vertical="top" wrapText="1"/>
    </xf>
    <xf numFmtId="0" fontId="2" fillId="2" borderId="0" xfId="0" applyFont="1" applyFill="1" applyAlignment="1">
      <alignment horizontal="right" vertical="center" wrapText="1"/>
    </xf>
    <xf numFmtId="0" fontId="8" fillId="2" borderId="2" xfId="0" applyFont="1" applyFill="1" applyBorder="1" applyAlignment="1">
      <alignment horizontal="center" vertical="center" wrapText="1"/>
    </xf>
    <xf numFmtId="176" fontId="8" fillId="2" borderId="2" xfId="0" applyNumberFormat="1" applyFont="1" applyFill="1" applyBorder="1" applyAlignment="1">
      <alignment horizontal="center" vertical="center" wrapText="1"/>
    </xf>
    <xf numFmtId="178" fontId="8" fillId="2" borderId="2" xfId="0" applyNumberFormat="1" applyFont="1" applyFill="1" applyBorder="1" applyAlignment="1">
      <alignment horizontal="center" vertical="center" wrapText="1"/>
    </xf>
    <xf numFmtId="0" fontId="0" fillId="0" borderId="2" xfId="0" applyBorder="1">
      <alignment vertical="center"/>
    </xf>
    <xf numFmtId="176" fontId="0" fillId="0" borderId="2" xfId="0" applyNumberFormat="1" applyBorder="1" applyAlignment="1">
      <alignment horizontal="center" vertical="center"/>
    </xf>
    <xf numFmtId="0" fontId="9" fillId="0" borderId="2" xfId="0" applyFont="1" applyBorder="1">
      <alignment vertical="center"/>
    </xf>
    <xf numFmtId="0" fontId="9" fillId="0" borderId="2" xfId="0" applyFont="1" applyBorder="1" applyAlignment="1">
      <alignment horizontal="center" vertical="center"/>
    </xf>
    <xf numFmtId="0" fontId="10" fillId="0" borderId="3" xfId="0" applyFont="1" applyBorder="1" applyAlignment="1">
      <alignment horizontal="center" vertical="center"/>
    </xf>
    <xf numFmtId="0" fontId="10" fillId="0" borderId="4" xfId="0" applyFont="1" applyBorder="1" applyAlignment="1">
      <alignment horizontal="center" vertical="center"/>
    </xf>
    <xf numFmtId="181" fontId="10" fillId="0" borderId="4" xfId="0" applyNumberFormat="1" applyFont="1" applyBorder="1" applyAlignment="1">
      <alignment horizontal="center" vertical="center"/>
    </xf>
    <xf numFmtId="181" fontId="10" fillId="0" borderId="5" xfId="0" applyNumberFormat="1" applyFont="1" applyBorder="1" applyAlignment="1">
      <alignment horizontal="center" vertical="center"/>
    </xf>
    <xf numFmtId="0" fontId="11" fillId="0" borderId="6" xfId="0" applyFont="1" applyBorder="1" applyAlignment="1">
      <alignment horizontal="center" vertical="center"/>
    </xf>
    <xf numFmtId="0" fontId="11" fillId="0" borderId="2" xfId="0" applyFont="1" applyBorder="1" applyAlignment="1">
      <alignment horizontal="center" vertical="center"/>
    </xf>
    <xf numFmtId="182" fontId="11" fillId="0" borderId="2" xfId="0" applyNumberFormat="1" applyFont="1" applyBorder="1" applyAlignment="1">
      <alignment horizontal="center" vertical="center"/>
    </xf>
    <xf numFmtId="181" fontId="11" fillId="0" borderId="7" xfId="0" applyNumberFormat="1" applyFont="1" applyBorder="1" applyAlignment="1">
      <alignment horizontal="center" vertical="center"/>
    </xf>
    <xf numFmtId="0" fontId="11" fillId="0" borderId="2" xfId="0" applyFont="1" applyBorder="1" applyAlignment="1">
      <alignment horizontal="center" vertical="center" wrapText="1"/>
    </xf>
    <xf numFmtId="0" fontId="11" fillId="0" borderId="8" xfId="0" applyFont="1" applyBorder="1" applyAlignment="1">
      <alignment horizontal="center" vertical="center"/>
    </xf>
    <xf numFmtId="182" fontId="11" fillId="0" borderId="8" xfId="0" applyNumberFormat="1" applyFont="1" applyBorder="1" applyAlignment="1">
      <alignment horizontal="center" vertical="center"/>
    </xf>
    <xf numFmtId="181" fontId="11" fillId="0" borderId="9" xfId="0" applyNumberFormat="1" applyFont="1" applyBorder="1" applyAlignment="1">
      <alignment horizontal="center" vertical="center"/>
    </xf>
    <xf numFmtId="0" fontId="11" fillId="0" borderId="0" xfId="0" applyFont="1" applyAlignment="1">
      <alignment horizontal="left" vertical="center" wrapText="1"/>
    </xf>
    <xf numFmtId="0" fontId="12" fillId="0" borderId="0" xfId="0" applyFont="1" applyAlignment="1"/>
    <xf numFmtId="0" fontId="13" fillId="0" borderId="0" xfId="49" applyFont="1" applyAlignment="1">
      <alignment vertical="center"/>
    </xf>
    <xf numFmtId="0" fontId="14" fillId="0" borderId="0" xfId="49" applyFont="1" applyAlignment="1">
      <alignment vertical="center" wrapText="1"/>
    </xf>
    <xf numFmtId="0" fontId="11" fillId="0" borderId="0" xfId="0" applyFont="1" applyAlignment="1" applyProtection="1">
      <alignment horizontal="left" vertical="center" wrapText="1"/>
      <protection locked="0"/>
    </xf>
    <xf numFmtId="0" fontId="14" fillId="0" borderId="0" xfId="51" applyFont="1" applyAlignment="1">
      <alignment vertical="center" wrapText="1"/>
    </xf>
    <xf numFmtId="0" fontId="11" fillId="0" borderId="0" xfId="0" applyFont="1" applyAlignment="1">
      <alignment vertical="center" wrapText="1"/>
    </xf>
    <xf numFmtId="49" fontId="12" fillId="0" borderId="0" xfId="0" applyNumberFormat="1" applyFont="1" applyAlignment="1">
      <alignment horizontal="center"/>
    </xf>
    <xf numFmtId="49" fontId="12" fillId="0" borderId="0" xfId="0" applyNumberFormat="1" applyFont="1" applyAlignment="1">
      <alignment horizontal="left"/>
    </xf>
    <xf numFmtId="0" fontId="12" fillId="0" borderId="0" xfId="0" applyFont="1" applyAlignment="1">
      <alignment horizontal="left"/>
    </xf>
    <xf numFmtId="0" fontId="0" fillId="0" borderId="0" xfId="0" applyAlignment="1"/>
    <xf numFmtId="49" fontId="12" fillId="0" borderId="0" xfId="0" applyNumberFormat="1" applyFont="1" applyAlignment="1">
      <alignment horizontal="center" wrapText="1"/>
    </xf>
    <xf numFmtId="49" fontId="12" fillId="0" borderId="0" xfId="0" applyNumberFormat="1" applyFont="1" applyAlignment="1">
      <alignment wrapText="1"/>
    </xf>
    <xf numFmtId="0" fontId="15" fillId="0" borderId="1" xfId="0" applyFont="1" applyBorder="1" applyAlignment="1">
      <alignment horizontal="center" wrapText="1"/>
    </xf>
    <xf numFmtId="49" fontId="16" fillId="0" borderId="0" xfId="0" applyNumberFormat="1" applyFont="1" applyAlignment="1">
      <alignment horizontal="left" wrapText="1"/>
    </xf>
    <xf numFmtId="0" fontId="17" fillId="0" borderId="0" xfId="0" applyFont="1" applyAlignment="1">
      <alignment horizontal="center" wrapText="1"/>
    </xf>
    <xf numFmtId="0" fontId="18" fillId="0" borderId="0" xfId="0" applyFont="1" applyAlignment="1">
      <alignment vertical="center" wrapText="1"/>
    </xf>
    <xf numFmtId="0" fontId="18" fillId="0" borderId="0" xfId="0" applyFont="1" applyAlignment="1">
      <alignment horizontal="center" vertical="center" wrapText="1"/>
    </xf>
    <xf numFmtId="0" fontId="19" fillId="0" borderId="0" xfId="0" applyFont="1" applyAlignment="1">
      <alignment horizontal="center" vertical="center" wrapText="1"/>
    </xf>
    <xf numFmtId="0" fontId="20" fillId="0" borderId="0" xfId="0" applyFont="1" applyAlignment="1">
      <alignment horizontal="left" vertical="center"/>
    </xf>
    <xf numFmtId="49" fontId="21" fillId="0" borderId="0" xfId="0" applyNumberFormat="1" applyFont="1" applyAlignment="1">
      <alignment horizontal="center" wrapText="1"/>
    </xf>
    <xf numFmtId="0" fontId="21" fillId="0" borderId="1" xfId="0" applyFont="1" applyBorder="1" applyAlignment="1">
      <alignment wrapText="1"/>
    </xf>
    <xf numFmtId="0" fontId="21" fillId="0" borderId="0" xfId="0" applyFont="1" applyAlignment="1">
      <alignment wrapText="1"/>
    </xf>
    <xf numFmtId="0" fontId="21" fillId="0" borderId="1" xfId="0" applyFont="1" applyBorder="1" applyAlignment="1">
      <alignment horizontal="center" wrapText="1"/>
    </xf>
    <xf numFmtId="0" fontId="12" fillId="0" borderId="0" xfId="0" applyFont="1" applyAlignment="1">
      <alignment horizontal="center" wrapText="1"/>
    </xf>
    <xf numFmtId="0" fontId="12" fillId="0" borderId="10" xfId="0" applyFont="1" applyBorder="1" applyAlignment="1">
      <alignment horizontal="center" wrapText="1"/>
    </xf>
    <xf numFmtId="0" fontId="12" fillId="0" borderId="0" xfId="0" applyFont="1" applyAlignment="1">
      <alignment horizontal="center"/>
    </xf>
    <xf numFmtId="49" fontId="21" fillId="0" borderId="0" xfId="0" applyNumberFormat="1" applyFont="1" applyAlignment="1">
      <alignment wrapText="1"/>
    </xf>
    <xf numFmtId="0" fontId="21" fillId="0" borderId="0" xfId="0" applyFont="1" applyAlignment="1">
      <alignment horizontal="left" wrapText="1"/>
    </xf>
    <xf numFmtId="31" fontId="21" fillId="0" borderId="0" xfId="0" applyNumberFormat="1" applyFont="1" applyAlignment="1">
      <alignment horizontal="center" wrapText="1"/>
    </xf>
    <xf numFmtId="183" fontId="21" fillId="0" borderId="0" xfId="0" applyNumberFormat="1" applyFont="1" applyAlignment="1">
      <alignment horizontal="center" wrapText="1"/>
    </xf>
    <xf numFmtId="49" fontId="21" fillId="0" borderId="0" xfId="0" applyNumberFormat="1" applyFont="1" applyAlignment="1">
      <alignment horizontal="center"/>
    </xf>
    <xf numFmtId="49" fontId="21" fillId="0" borderId="0" xfId="0" applyNumberFormat="1" applyFont="1" applyAlignment="1">
      <alignment horizontal="left"/>
    </xf>
    <xf numFmtId="0" fontId="21" fillId="0" borderId="0" xfId="0" applyFont="1" applyAlignment="1">
      <alignment horizontal="left"/>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20" xfId="50"/>
    <cellStyle name="常规 3" xfId="5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tyles" Target="styles.xml"/><Relationship Id="rId15" Type="http://schemas.openxmlformats.org/officeDocument/2006/relationships/sharedStrings" Target="sharedStrings.xml"/><Relationship Id="rId14" Type="http://schemas.openxmlformats.org/officeDocument/2006/relationships/theme" Target="theme/theme1.xml"/><Relationship Id="rId13" Type="http://schemas.openxmlformats.org/officeDocument/2006/relationships/externalLink" Target="externalLinks/externalLink2.xml"/><Relationship Id="rId12" Type="http://schemas.openxmlformats.org/officeDocument/2006/relationships/externalLink" Target="externalLinks/externalLink1.xml"/><Relationship Id="rId11" Type="http://schemas.openxmlformats.org/officeDocument/2006/relationships/customXml" Target="../customXml/item1.xml"/><Relationship Id="rId10" Type="http://schemas.openxmlformats.org/officeDocument/2006/relationships/worksheet" Target="worksheets/sheet10.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36213;&#23569;&#24179;\&#25237;&#26631;&#25991;&#20214;\&#27700;&#21033;&#27700;&#30005;&#24037;&#31243;\&#25237;&#26631;&#25991;&#20214;03&#29256;\ghh\&#24314;&#20891;&#31435;&#20132;&#19996;&#27573;\&#24314;&#20891;&#19996;&#36335;&#31435;&#20132;&#2672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Users\Administrator\Desktop\&#25307;&#26631;&#24037;&#31243;&#37327;&#28165;&#21333;;&#25161;&#8212;1.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基础费用表"/>
      <sheetName val="参数"/>
      <sheetName val="临时报价"/>
      <sheetName val="机械台班"/>
      <sheetName val="材料"/>
      <sheetName val="费率表"/>
      <sheetName val="单价分析表"/>
      <sheetName val="清单"/>
      <sheetName val="清单汇总"/>
      <sheetName val="大宗材料费"/>
      <sheetName val="付款计划"/>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heet1"/>
      <sheetName val="Sheet2"/>
      <sheetName val="Sheet3"/>
    </sheetNames>
    <sheetDataSet>
      <sheetData sheetId="0"/>
      <sheetData sheetId="1">
        <row r="45">
          <cell r="A45" t="str">
            <v/>
          </cell>
        </row>
      </sheetData>
      <sheetData sheetId="2"/>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8"/>
  <sheetViews>
    <sheetView tabSelected="1" view="pageBreakPreview" zoomScaleNormal="100" workbookViewId="0">
      <selection activeCell="C7" sqref="C7"/>
    </sheetView>
  </sheetViews>
  <sheetFormatPr defaultColWidth="9" defaultRowHeight="14.25" outlineLevelCol="5"/>
  <cols>
    <col min="1" max="1" width="2" style="66" customWidth="1"/>
    <col min="2" max="2" width="18.775" style="66" customWidth="1"/>
    <col min="3" max="3" width="29.1083333333333" style="67" customWidth="1"/>
    <col min="4" max="4" width="18.775" style="68" customWidth="1"/>
    <col min="5" max="5" width="20.2166666666667" style="68" customWidth="1"/>
    <col min="6" max="6" width="14.8833333333333" style="68" customWidth="1"/>
    <col min="7" max="16384" width="9" style="69"/>
  </cols>
  <sheetData>
    <row r="1" spans="1:5">
      <c r="A1" s="70"/>
      <c r="B1" s="70"/>
      <c r="C1" s="70"/>
      <c r="D1" s="70"/>
      <c r="E1" s="70"/>
    </row>
    <row r="2" ht="22.5" spans="1:6">
      <c r="A2" s="70"/>
      <c r="B2" s="71"/>
      <c r="C2" s="72" t="s">
        <v>0</v>
      </c>
      <c r="D2" s="72"/>
      <c r="E2" s="72"/>
      <c r="F2" s="73" t="s">
        <v>1</v>
      </c>
    </row>
    <row r="3" ht="50.1" customHeight="1" spans="1:5">
      <c r="A3" s="70"/>
      <c r="B3" s="74"/>
      <c r="C3" s="74"/>
      <c r="D3" s="74"/>
      <c r="E3" s="73"/>
    </row>
    <row r="4" ht="50.1" customHeight="1" spans="1:5">
      <c r="A4" s="70"/>
      <c r="B4" s="74"/>
      <c r="C4" s="74"/>
      <c r="D4" s="74"/>
      <c r="E4" s="73"/>
    </row>
    <row r="5" ht="50.1" customHeight="1" spans="1:6">
      <c r="A5" s="75"/>
      <c r="B5" s="75"/>
      <c r="C5" s="76" t="s">
        <v>2</v>
      </c>
      <c r="D5" s="76"/>
      <c r="E5" s="76"/>
      <c r="F5" s="75"/>
    </row>
    <row r="6" ht="50.1" customHeight="1" spans="1:6">
      <c r="A6" s="77"/>
      <c r="B6" s="77"/>
      <c r="C6" s="77"/>
      <c r="D6" s="77"/>
      <c r="E6" s="77"/>
      <c r="F6" s="78"/>
    </row>
    <row r="7" ht="97.05" customHeight="1" spans="1:6">
      <c r="A7" s="79"/>
      <c r="B7" s="79" t="s">
        <v>3</v>
      </c>
      <c r="C7" s="80" t="s">
        <v>4</v>
      </c>
      <c r="D7" s="81" t="s">
        <v>5</v>
      </c>
      <c r="E7" s="82" t="s">
        <v>6</v>
      </c>
      <c r="F7" s="82"/>
    </row>
    <row r="8" ht="25.95" customHeight="1" spans="1:6">
      <c r="A8" s="70"/>
      <c r="C8" s="83" t="s">
        <v>7</v>
      </c>
      <c r="D8" s="83"/>
      <c r="E8" s="84" t="s">
        <v>7</v>
      </c>
      <c r="F8" s="84"/>
    </row>
    <row r="9" ht="34.95" customHeight="1" spans="1:6">
      <c r="A9" s="70"/>
      <c r="C9" s="83"/>
      <c r="D9" s="83"/>
      <c r="E9" s="83"/>
      <c r="F9" s="85"/>
    </row>
    <row r="10" ht="78" customHeight="1" spans="1:6">
      <c r="A10" s="79"/>
      <c r="B10" s="86" t="s">
        <v>8</v>
      </c>
      <c r="C10" s="80" t="str">
        <f>_招标人法定代表人或其授权人</f>
        <v/>
      </c>
      <c r="D10" s="87" t="s">
        <v>8</v>
      </c>
      <c r="E10" s="82" t="s">
        <v>9</v>
      </c>
      <c r="F10" s="82"/>
    </row>
    <row r="11" ht="39" customHeight="1" spans="1:6">
      <c r="A11" s="70"/>
      <c r="C11" s="83" t="s">
        <v>10</v>
      </c>
      <c r="D11" s="83"/>
      <c r="E11" s="83" t="s">
        <v>10</v>
      </c>
      <c r="F11" s="83"/>
    </row>
    <row r="12" ht="81" customHeight="1" spans="1:6">
      <c r="A12" s="70"/>
      <c r="C12" s="83"/>
      <c r="D12" s="83"/>
      <c r="E12" s="83"/>
      <c r="F12" s="85"/>
    </row>
    <row r="13" ht="30" customHeight="1" spans="1:6">
      <c r="A13" s="79"/>
      <c r="B13" s="86" t="s">
        <v>11</v>
      </c>
      <c r="C13" s="82" t="s">
        <v>12</v>
      </c>
      <c r="D13" s="87" t="s">
        <v>13</v>
      </c>
      <c r="E13" s="82" t="s">
        <v>14</v>
      </c>
      <c r="F13" s="82"/>
    </row>
    <row r="14" ht="50.1" customHeight="1" spans="1:6">
      <c r="A14" s="70"/>
      <c r="B14" s="70"/>
      <c r="C14" s="70" t="s">
        <v>15</v>
      </c>
      <c r="D14" s="70"/>
      <c r="E14" s="70" t="s">
        <v>16</v>
      </c>
      <c r="F14" s="70"/>
    </row>
    <row r="15" ht="75" customHeight="1" spans="1:5">
      <c r="A15" s="71"/>
      <c r="B15" s="71"/>
      <c r="C15" s="71"/>
      <c r="D15" s="71"/>
      <c r="E15" s="71"/>
    </row>
    <row r="16" ht="50.1" customHeight="1" spans="1:6">
      <c r="A16" s="79"/>
      <c r="B16" s="79" t="s">
        <v>17</v>
      </c>
      <c r="C16" s="88"/>
      <c r="D16" s="81" t="s">
        <v>18</v>
      </c>
      <c r="E16" s="89"/>
      <c r="F16" s="89"/>
    </row>
    <row r="17" ht="22.5" spans="1:4">
      <c r="A17" s="90"/>
      <c r="B17" s="90"/>
      <c r="C17" s="91"/>
      <c r="D17" s="92"/>
    </row>
    <row r="18" ht="66" customHeight="1"/>
  </sheetData>
  <mergeCells count="11">
    <mergeCell ref="A1:E1"/>
    <mergeCell ref="C2:E2"/>
    <mergeCell ref="C5:E5"/>
    <mergeCell ref="A6:E6"/>
    <mergeCell ref="E7:F7"/>
    <mergeCell ref="E8:F8"/>
    <mergeCell ref="E10:F10"/>
    <mergeCell ref="E11:F11"/>
    <mergeCell ref="E13:F13"/>
    <mergeCell ref="E14:F14"/>
    <mergeCell ref="E16:F16"/>
  </mergeCells>
  <pageMargins left="0.7" right="0.7" top="0.75" bottom="0.75" header="0.3" footer="0.3"/>
  <pageSetup paperSize="9" scale="76"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
  <sheetViews>
    <sheetView view="pageBreakPreview" zoomScaleNormal="100" workbookViewId="0">
      <selection activeCell="B15" sqref="B15"/>
    </sheetView>
  </sheetViews>
  <sheetFormatPr defaultColWidth="9" defaultRowHeight="24.9" customHeight="1" outlineLevelRow="7" outlineLevelCol="5"/>
  <cols>
    <col min="2" max="2" width="45.6666666666667" customWidth="1"/>
    <col min="4" max="4" width="11.4416666666667"/>
    <col min="5" max="5" width="10.3333333333333"/>
    <col min="6" max="6" width="15" style="1" customWidth="1"/>
  </cols>
  <sheetData>
    <row r="1" ht="54" customHeight="1" spans="1:6">
      <c r="A1" s="2" t="s">
        <v>206</v>
      </c>
      <c r="B1" s="2"/>
      <c r="C1" s="2"/>
      <c r="D1" s="2"/>
      <c r="E1" s="2"/>
      <c r="F1" s="2"/>
    </row>
    <row r="2" customHeight="1" spans="1:6">
      <c r="A2" s="3"/>
      <c r="B2" s="3"/>
      <c r="C2" s="4" t="s">
        <v>41</v>
      </c>
      <c r="D2" s="4"/>
      <c r="E2" s="4"/>
      <c r="F2" s="4"/>
    </row>
    <row r="3" customHeight="1" spans="1:6">
      <c r="A3" s="5" t="s">
        <v>55</v>
      </c>
      <c r="B3" s="5" t="s">
        <v>56</v>
      </c>
      <c r="C3" s="5" t="s">
        <v>57</v>
      </c>
      <c r="D3" s="5" t="s">
        <v>58</v>
      </c>
      <c r="E3" s="5" t="s">
        <v>59</v>
      </c>
      <c r="F3" s="6" t="s">
        <v>60</v>
      </c>
    </row>
    <row r="4" ht="51" customHeight="1" spans="1:6">
      <c r="A4" s="7" t="s">
        <v>207</v>
      </c>
      <c r="B4" s="7" t="s">
        <v>208</v>
      </c>
      <c r="C4" s="7" t="s">
        <v>209</v>
      </c>
      <c r="D4" s="8">
        <v>25</v>
      </c>
      <c r="E4" s="9">
        <v>262.5</v>
      </c>
      <c r="F4" s="10">
        <f>E4*D4</f>
        <v>6562.5</v>
      </c>
    </row>
    <row r="5" ht="43.95" customHeight="1" spans="1:6">
      <c r="A5" s="7"/>
      <c r="B5" s="11"/>
      <c r="C5" s="7"/>
      <c r="D5" s="8"/>
      <c r="E5" s="9"/>
      <c r="F5" s="10"/>
    </row>
    <row r="6" ht="43.95" customHeight="1" spans="1:6">
      <c r="A6" s="12"/>
      <c r="B6" s="13"/>
      <c r="C6" s="12"/>
      <c r="D6" s="14"/>
      <c r="E6" s="15"/>
      <c r="F6" s="16"/>
    </row>
    <row r="7" ht="43.95" customHeight="1" spans="1:6">
      <c r="A7" s="12"/>
      <c r="B7" s="13"/>
      <c r="C7" s="12"/>
      <c r="D7" s="14"/>
      <c r="E7" s="15"/>
      <c r="F7" s="16"/>
    </row>
    <row r="8" ht="43.95" customHeight="1" spans="1:6">
      <c r="A8" s="17" t="s">
        <v>163</v>
      </c>
      <c r="B8" s="17"/>
      <c r="C8" s="17"/>
      <c r="D8" s="17"/>
      <c r="E8" s="17"/>
      <c r="F8" s="18">
        <f>F4</f>
        <v>6562.5</v>
      </c>
    </row>
  </sheetData>
  <mergeCells count="4">
    <mergeCell ref="A1:F1"/>
    <mergeCell ref="A2:B2"/>
    <mergeCell ref="C2:F2"/>
    <mergeCell ref="A8:E8"/>
  </mergeCells>
  <pageMargins left="0.7" right="0.7" top="0.75" bottom="0.75" header="0.3" footer="0.3"/>
  <pageSetup paperSize="9" scale="8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9"/>
  <sheetViews>
    <sheetView view="pageBreakPreview" zoomScaleNormal="100" workbookViewId="0">
      <selection activeCell="A16" sqref="A16"/>
    </sheetView>
  </sheetViews>
  <sheetFormatPr defaultColWidth="9" defaultRowHeight="14.25" outlineLevelCol="4"/>
  <cols>
    <col min="1" max="1" width="91" style="60" customWidth="1"/>
    <col min="2" max="16384" width="9" style="60"/>
  </cols>
  <sheetData>
    <row r="1" s="59" customFormat="1" ht="20.1" customHeight="1" spans="1:1">
      <c r="A1" s="61" t="s">
        <v>19</v>
      </c>
    </row>
    <row r="2" s="59" customFormat="1" ht="76.2" customHeight="1" spans="1:5">
      <c r="A2" s="62" t="s">
        <v>20</v>
      </c>
      <c r="E2" s="63"/>
    </row>
    <row r="3" s="59" customFormat="1" ht="45" customHeight="1" spans="1:1">
      <c r="A3" s="62" t="s">
        <v>21</v>
      </c>
    </row>
    <row r="4" s="59" customFormat="1" ht="32.1" customHeight="1" spans="1:1">
      <c r="A4" s="62" t="s">
        <v>22</v>
      </c>
    </row>
    <row r="5" s="59" customFormat="1" ht="54" customHeight="1" spans="1:1">
      <c r="A5" s="62" t="s">
        <v>23</v>
      </c>
    </row>
    <row r="6" s="59" customFormat="1" ht="45" customHeight="1" spans="1:1">
      <c r="A6" s="62" t="s">
        <v>24</v>
      </c>
    </row>
    <row r="7" s="59" customFormat="1" ht="32.1" customHeight="1" spans="1:1">
      <c r="A7" s="62" t="s">
        <v>25</v>
      </c>
    </row>
    <row r="8" s="59" customFormat="1" ht="32.1" customHeight="1" spans="1:1">
      <c r="A8" s="62" t="s">
        <v>26</v>
      </c>
    </row>
    <row r="9" s="59" customFormat="1" ht="20.1" customHeight="1" spans="1:1">
      <c r="A9" s="61" t="s">
        <v>27</v>
      </c>
    </row>
    <row r="10" s="59" customFormat="1" ht="20.1" customHeight="1" spans="1:1">
      <c r="A10" s="62" t="s">
        <v>28</v>
      </c>
    </row>
    <row r="11" s="59" customFormat="1" ht="45.6" customHeight="1" spans="1:1">
      <c r="A11" s="62" t="s">
        <v>29</v>
      </c>
    </row>
    <row r="12" s="59" customFormat="1" ht="45" customHeight="1" spans="1:1">
      <c r="A12" s="62" t="s">
        <v>30</v>
      </c>
    </row>
    <row r="13" s="59" customFormat="1" ht="32.1" customHeight="1" spans="1:1">
      <c r="A13" s="62" t="s">
        <v>31</v>
      </c>
    </row>
    <row r="14" s="59" customFormat="1" ht="32.1" customHeight="1" spans="1:1">
      <c r="A14" s="62" t="s">
        <v>32</v>
      </c>
    </row>
    <row r="15" s="59" customFormat="1" ht="32.1" customHeight="1" spans="1:1">
      <c r="A15" s="62" t="s">
        <v>33</v>
      </c>
    </row>
    <row r="16" s="59" customFormat="1" ht="20.1" customHeight="1" spans="1:1">
      <c r="A16" s="62" t="s">
        <v>34</v>
      </c>
    </row>
    <row r="17" s="59" customFormat="1" ht="20.1" customHeight="1" spans="1:1">
      <c r="A17" s="62" t="s">
        <v>35</v>
      </c>
    </row>
    <row r="18" s="59" customFormat="1" ht="20.1" customHeight="1" spans="1:1">
      <c r="A18" s="64" t="s">
        <v>36</v>
      </c>
    </row>
    <row r="19" s="59" customFormat="1" ht="20.1" customHeight="1" spans="1:1">
      <c r="A19" s="61" t="s">
        <v>37</v>
      </c>
    </row>
    <row r="20" s="59" customFormat="1" ht="20.1" customHeight="1" spans="1:1">
      <c r="A20" s="64" t="s">
        <v>38</v>
      </c>
    </row>
    <row r="21" s="59" customFormat="1" ht="20.1" customHeight="1" spans="1:1">
      <c r="A21" s="61" t="s">
        <v>39</v>
      </c>
    </row>
    <row r="22" s="59" customFormat="1" ht="20.1" customHeight="1" spans="1:1">
      <c r="A22" s="64" t="s">
        <v>38</v>
      </c>
    </row>
    <row r="23" s="59" customFormat="1" ht="32.1" customHeight="1"/>
    <row r="24" s="59" customFormat="1" ht="32.1" customHeight="1"/>
    <row r="25" s="59" customFormat="1" ht="28.05" customHeight="1"/>
    <row r="26" s="59" customFormat="1" ht="25.05" customHeight="1"/>
    <row r="27" ht="21.9" customHeight="1" spans="1:1">
      <c r="A27" s="65"/>
    </row>
    <row r="28" ht="21.9" customHeight="1" spans="1:1">
      <c r="A28" s="65"/>
    </row>
    <row r="29" ht="21.9" customHeight="1" spans="1:1">
      <c r="A29" s="65"/>
    </row>
  </sheetData>
  <pageMargins left="0.75" right="0.75" top="1" bottom="1" header="0.5" footer="0.5"/>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3"/>
  <sheetViews>
    <sheetView view="pageBreakPreview" zoomScaleNormal="100" workbookViewId="0">
      <selection activeCell="L11" sqref="L11"/>
    </sheetView>
  </sheetViews>
  <sheetFormatPr defaultColWidth="9" defaultRowHeight="24.9" customHeight="1" outlineLevelCol="4"/>
  <cols>
    <col min="1" max="1" width="8.775" customWidth="1"/>
    <col min="2" max="2" width="6.44166666666667" customWidth="1"/>
    <col min="3" max="3" width="39.775" customWidth="1"/>
    <col min="4" max="4" width="17.8833333333333" style="36" customWidth="1"/>
    <col min="5" max="5" width="9.33333333333333" style="36" customWidth="1"/>
  </cols>
  <sheetData>
    <row r="1" customHeight="1" spans="1:5">
      <c r="A1" s="37"/>
      <c r="B1" s="37"/>
      <c r="C1" s="37"/>
      <c r="D1" s="38"/>
      <c r="E1" s="38"/>
    </row>
    <row r="2" ht="48" customHeight="1" spans="1:5">
      <c r="A2" s="2" t="s">
        <v>40</v>
      </c>
      <c r="B2" s="2"/>
      <c r="C2" s="2"/>
      <c r="D2" s="2"/>
      <c r="E2" s="2"/>
    </row>
    <row r="3" customHeight="1" spans="1:5">
      <c r="A3" s="3"/>
      <c r="B3" s="3"/>
      <c r="C3" s="39" t="s">
        <v>41</v>
      </c>
      <c r="D3" s="39"/>
      <c r="E3" s="39"/>
    </row>
    <row r="4" ht="34.05" customHeight="1" spans="1:5">
      <c r="A4" s="47" t="s">
        <v>42</v>
      </c>
      <c r="B4" s="48" t="s">
        <v>43</v>
      </c>
      <c r="C4" s="48" t="s">
        <v>44</v>
      </c>
      <c r="D4" s="49" t="s">
        <v>45</v>
      </c>
      <c r="E4" s="50"/>
    </row>
    <row r="5" ht="34.05" customHeight="1" spans="1:5">
      <c r="A5" s="51">
        <v>1</v>
      </c>
      <c r="B5" s="52">
        <v>100</v>
      </c>
      <c r="C5" s="52" t="s">
        <v>46</v>
      </c>
      <c r="D5" s="53">
        <f>'100章'!F15</f>
        <v>58197.62329818</v>
      </c>
      <c r="E5" s="54"/>
    </row>
    <row r="6" ht="34.05" customHeight="1" spans="1:5">
      <c r="A6" s="51">
        <v>2</v>
      </c>
      <c r="B6" s="52">
        <v>200</v>
      </c>
      <c r="C6" s="52" t="s">
        <v>47</v>
      </c>
      <c r="D6" s="53">
        <f>'200章'!F21</f>
        <v>125213.186</v>
      </c>
      <c r="E6" s="54"/>
    </row>
    <row r="7" ht="34.05" customHeight="1" spans="1:5">
      <c r="A7" s="51">
        <v>3</v>
      </c>
      <c r="B7" s="52">
        <v>300</v>
      </c>
      <c r="C7" s="52" t="s">
        <v>48</v>
      </c>
      <c r="D7" s="53">
        <f>'300章'!F20</f>
        <v>806071.7986</v>
      </c>
      <c r="E7" s="54"/>
    </row>
    <row r="8" ht="34.05" customHeight="1" spans="1:5">
      <c r="A8" s="51">
        <v>4</v>
      </c>
      <c r="B8" s="52">
        <v>600</v>
      </c>
      <c r="C8" s="52" t="s">
        <v>49</v>
      </c>
      <c r="D8" s="53">
        <f>'600章 '!F16</f>
        <v>20400</v>
      </c>
      <c r="E8" s="54"/>
    </row>
    <row r="9" ht="34.05" customHeight="1" spans="1:5">
      <c r="A9" s="51">
        <v>5</v>
      </c>
      <c r="B9" s="55">
        <v>800</v>
      </c>
      <c r="C9" s="55" t="s">
        <v>50</v>
      </c>
      <c r="D9" s="53">
        <f>'800章 '!F14</f>
        <v>167322.09</v>
      </c>
      <c r="E9" s="54"/>
    </row>
    <row r="10" ht="34.05" customHeight="1" spans="1:5">
      <c r="A10" s="51">
        <v>6</v>
      </c>
      <c r="B10" s="55">
        <v>1000</v>
      </c>
      <c r="C10" s="55" t="s">
        <v>51</v>
      </c>
      <c r="D10" s="53">
        <f>'1000章  '!F15</f>
        <v>632398.0992</v>
      </c>
      <c r="E10" s="54"/>
    </row>
    <row r="11" ht="34.05" customHeight="1" spans="1:5">
      <c r="A11" s="51">
        <v>7</v>
      </c>
      <c r="B11" s="55" t="s">
        <v>52</v>
      </c>
      <c r="C11" s="55"/>
      <c r="D11" s="53">
        <f>D10+D9+D8+D7+D6+D5</f>
        <v>1809602.79709818</v>
      </c>
      <c r="E11" s="54"/>
    </row>
    <row r="12" ht="34.05" customHeight="1" spans="1:5">
      <c r="A12" s="51">
        <v>8</v>
      </c>
      <c r="B12" s="52" t="s">
        <v>53</v>
      </c>
      <c r="C12" s="52"/>
      <c r="D12" s="53">
        <v>40000</v>
      </c>
      <c r="E12" s="54"/>
    </row>
    <row r="13" ht="58.05" customHeight="1" spans="1:5">
      <c r="A13" s="51">
        <v>9</v>
      </c>
      <c r="B13" s="56" t="s">
        <v>54</v>
      </c>
      <c r="C13" s="56"/>
      <c r="D13" s="57">
        <f>D11+D12</f>
        <v>1849602.79709818</v>
      </c>
      <c r="E13" s="58"/>
    </row>
  </sheetData>
  <mergeCells count="6">
    <mergeCell ref="A2:E2"/>
    <mergeCell ref="A3:B3"/>
    <mergeCell ref="C3:E3"/>
    <mergeCell ref="B11:C11"/>
    <mergeCell ref="B12:C12"/>
    <mergeCell ref="B13:C13"/>
  </mergeCells>
  <pageMargins left="0.7" right="0.7" top="0.75" bottom="0.75" header="0.3" footer="0.3"/>
  <pageSetup paperSize="9" scale="92"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5"/>
  <sheetViews>
    <sheetView view="pageBreakPreview" zoomScaleNormal="100" workbookViewId="0">
      <selection activeCell="B9" sqref="B9"/>
    </sheetView>
  </sheetViews>
  <sheetFormatPr defaultColWidth="9" defaultRowHeight="24.9" customHeight="1" outlineLevelCol="5"/>
  <cols>
    <col min="1" max="1" width="8.775" customWidth="1"/>
    <col min="2" max="2" width="46.2166666666667" customWidth="1"/>
    <col min="4" max="4" width="9" style="36"/>
    <col min="5" max="5" width="9.33333333333333" style="36" customWidth="1"/>
    <col min="6" max="6" width="10.775" style="36" customWidth="1"/>
  </cols>
  <sheetData>
    <row r="1" customHeight="1" spans="1:6">
      <c r="A1" s="37"/>
      <c r="B1" s="37"/>
      <c r="C1" s="37"/>
      <c r="D1" s="38"/>
      <c r="E1" s="38"/>
      <c r="F1" s="38"/>
    </row>
    <row r="2" ht="48" customHeight="1" spans="1:6">
      <c r="A2" s="2" t="s">
        <v>40</v>
      </c>
      <c r="B2" s="2"/>
      <c r="C2" s="2"/>
      <c r="D2" s="2"/>
      <c r="E2" s="2"/>
      <c r="F2" s="2"/>
    </row>
    <row r="3" customHeight="1" spans="1:6">
      <c r="A3" s="3"/>
      <c r="B3" s="3"/>
      <c r="C3" s="39" t="s">
        <v>41</v>
      </c>
      <c r="D3" s="39"/>
      <c r="E3" s="39"/>
      <c r="F3" s="39"/>
    </row>
    <row r="4" ht="34.05" customHeight="1" spans="1:6">
      <c r="A4" s="5" t="s">
        <v>55</v>
      </c>
      <c r="B4" s="5" t="s">
        <v>56</v>
      </c>
      <c r="C4" s="5" t="s">
        <v>57</v>
      </c>
      <c r="D4" s="5" t="s">
        <v>58</v>
      </c>
      <c r="E4" s="5" t="s">
        <v>59</v>
      </c>
      <c r="F4" s="5" t="s">
        <v>60</v>
      </c>
    </row>
    <row r="5" ht="34.05" customHeight="1" spans="1:6">
      <c r="A5" s="7" t="s">
        <v>61</v>
      </c>
      <c r="B5" s="11" t="s">
        <v>62</v>
      </c>
      <c r="C5" s="7" t="s">
        <v>63</v>
      </c>
      <c r="D5" s="40" t="s">
        <v>63</v>
      </c>
      <c r="E5" s="40"/>
      <c r="F5" s="40"/>
    </row>
    <row r="6" ht="34.05" customHeight="1" spans="1:6">
      <c r="A6" s="7" t="s">
        <v>64</v>
      </c>
      <c r="B6" s="11" t="s">
        <v>65</v>
      </c>
      <c r="C6" s="7" t="s">
        <v>66</v>
      </c>
      <c r="D6" s="41">
        <v>1</v>
      </c>
      <c r="E6" s="42">
        <f>('200章'!F21+'300章'!F20+'600章 '!F16+'800章 '!F14+'1000章  '!F15)*0.11%</f>
        <v>1926.54569118</v>
      </c>
      <c r="F6" s="41">
        <f>E6*D6</f>
        <v>1926.54569118</v>
      </c>
    </row>
    <row r="7" ht="34.05" customHeight="1" spans="1:6">
      <c r="A7" s="7" t="s">
        <v>67</v>
      </c>
      <c r="B7" s="11" t="s">
        <v>68</v>
      </c>
      <c r="C7" s="7" t="s">
        <v>63</v>
      </c>
      <c r="D7" s="41"/>
      <c r="E7" s="41"/>
      <c r="F7" s="41"/>
    </row>
    <row r="8" ht="34.05" customHeight="1" spans="1:6">
      <c r="A8" s="7" t="s">
        <v>69</v>
      </c>
      <c r="B8" s="11" t="s">
        <v>70</v>
      </c>
      <c r="C8" s="7" t="s">
        <v>66</v>
      </c>
      <c r="D8" s="41">
        <v>1</v>
      </c>
      <c r="E8" s="41">
        <v>5000</v>
      </c>
      <c r="F8" s="41">
        <f>E8*D8</f>
        <v>5000</v>
      </c>
    </row>
    <row r="9" ht="34.05" customHeight="1" spans="1:6">
      <c r="A9" s="7" t="s">
        <v>71</v>
      </c>
      <c r="B9" s="11" t="s">
        <v>72</v>
      </c>
      <c r="C9" s="7" t="s">
        <v>66</v>
      </c>
      <c r="D9" s="41">
        <v>1</v>
      </c>
      <c r="E9" s="42">
        <f>('200章'!F21+'300章'!F20+'600章 '!F16+'800章 '!F14+'1000章  '!F15)*1.5%</f>
        <v>26271.077607</v>
      </c>
      <c r="F9" s="41">
        <f>E9*D9</f>
        <v>26271.077607</v>
      </c>
    </row>
    <row r="10" ht="84" customHeight="1" spans="1:6">
      <c r="A10" s="7" t="s">
        <v>73</v>
      </c>
      <c r="B10" s="11" t="s">
        <v>74</v>
      </c>
      <c r="C10" s="7" t="s">
        <v>63</v>
      </c>
      <c r="D10" s="41"/>
      <c r="E10" s="41"/>
      <c r="F10" s="41"/>
    </row>
    <row r="11" ht="34.05" customHeight="1" spans="1:6">
      <c r="A11" s="7" t="s">
        <v>75</v>
      </c>
      <c r="B11" s="11" t="s">
        <v>76</v>
      </c>
      <c r="C11" s="7" t="s">
        <v>66</v>
      </c>
      <c r="D11" s="41">
        <v>1</v>
      </c>
      <c r="E11" s="42">
        <v>25000</v>
      </c>
      <c r="F11" s="41">
        <f>E11*D11</f>
        <v>25000</v>
      </c>
    </row>
    <row r="12" ht="34.05" customHeight="1" spans="1:6">
      <c r="A12" s="43"/>
      <c r="B12" s="43"/>
      <c r="C12" s="43"/>
      <c r="D12" s="44"/>
      <c r="E12" s="44"/>
      <c r="F12" s="44"/>
    </row>
    <row r="13" ht="34.05" customHeight="1" spans="1:6">
      <c r="A13" s="45"/>
      <c r="B13" s="45"/>
      <c r="C13" s="45"/>
      <c r="D13" s="46"/>
      <c r="E13" s="46"/>
      <c r="F13" s="46"/>
    </row>
    <row r="14" ht="34.05" customHeight="1" spans="1:6">
      <c r="A14" s="45"/>
      <c r="B14" s="45"/>
      <c r="C14" s="45"/>
      <c r="D14" s="46"/>
      <c r="E14" s="46"/>
      <c r="F14" s="46"/>
    </row>
    <row r="15" ht="34.05" customHeight="1" spans="1:6">
      <c r="A15" s="17" t="s">
        <v>77</v>
      </c>
      <c r="B15" s="17"/>
      <c r="C15" s="17"/>
      <c r="D15" s="17"/>
      <c r="E15" s="17"/>
      <c r="F15" s="44">
        <f>F11+F9+F8+F6</f>
        <v>58197.62329818</v>
      </c>
    </row>
  </sheetData>
  <mergeCells count="4">
    <mergeCell ref="A2:F2"/>
    <mergeCell ref="A3:B3"/>
    <mergeCell ref="C3:F3"/>
    <mergeCell ref="A15:D15"/>
  </mergeCells>
  <pageMargins left="0.7" right="0.7" top="0.75" bottom="0.75" header="0.3" footer="0.3"/>
  <pageSetup paperSize="9" scale="92"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1"/>
  <sheetViews>
    <sheetView view="pageBreakPreview" zoomScaleNormal="100" topLeftCell="A11" workbookViewId="0">
      <selection activeCell="F21" sqref="F21"/>
    </sheetView>
  </sheetViews>
  <sheetFormatPr defaultColWidth="9" defaultRowHeight="24.9" customHeight="1" outlineLevelCol="5"/>
  <cols>
    <col min="1" max="1" width="7.66666666666667" customWidth="1"/>
    <col min="2" max="2" width="44" customWidth="1"/>
    <col min="3" max="3" width="9.44166666666667" customWidth="1"/>
    <col min="4" max="4" width="9.66666666666667" customWidth="1"/>
    <col min="5" max="5" width="9.21666666666667" customWidth="1"/>
    <col min="6" max="6" width="11.6666666666667" style="20" customWidth="1"/>
  </cols>
  <sheetData>
    <row r="1" ht="61.05" customHeight="1" spans="1:6">
      <c r="A1" s="2" t="s">
        <v>78</v>
      </c>
      <c r="B1" s="2"/>
      <c r="C1" s="2"/>
      <c r="D1" s="2"/>
      <c r="E1" s="2"/>
      <c r="F1" s="22"/>
    </row>
    <row r="2" customHeight="1" spans="1:6">
      <c r="A2" s="3"/>
      <c r="B2" s="3"/>
      <c r="C2" s="4" t="s">
        <v>41</v>
      </c>
      <c r="D2" s="4"/>
      <c r="E2" s="4"/>
      <c r="F2" s="24"/>
    </row>
    <row r="3" customHeight="1" spans="1:6">
      <c r="A3" s="5" t="s">
        <v>55</v>
      </c>
      <c r="B3" s="5" t="s">
        <v>56</v>
      </c>
      <c r="C3" s="5" t="s">
        <v>57</v>
      </c>
      <c r="D3" s="5" t="s">
        <v>58</v>
      </c>
      <c r="E3" s="5" t="s">
        <v>59</v>
      </c>
      <c r="F3" s="26" t="s">
        <v>60</v>
      </c>
    </row>
    <row r="4" ht="36" customHeight="1" spans="1:6">
      <c r="A4" s="7" t="s">
        <v>79</v>
      </c>
      <c r="B4" s="11" t="s">
        <v>80</v>
      </c>
      <c r="C4" s="7" t="s">
        <v>63</v>
      </c>
      <c r="D4" s="29"/>
      <c r="E4" s="9"/>
      <c r="F4" s="29"/>
    </row>
    <row r="5" ht="36" customHeight="1" spans="1:6">
      <c r="A5" s="7" t="s">
        <v>81</v>
      </c>
      <c r="B5" s="11" t="s">
        <v>82</v>
      </c>
      <c r="C5" s="7"/>
      <c r="D5" s="29"/>
      <c r="E5" s="9"/>
      <c r="F5" s="29"/>
    </row>
    <row r="6" ht="66" customHeight="1" spans="1:6">
      <c r="A6" s="7" t="s">
        <v>83</v>
      </c>
      <c r="B6" s="11" t="s">
        <v>84</v>
      </c>
      <c r="C6" s="7" t="s">
        <v>66</v>
      </c>
      <c r="D6" s="29">
        <v>1</v>
      </c>
      <c r="E6" s="9">
        <v>1500</v>
      </c>
      <c r="F6" s="29">
        <f>E6*D6</f>
        <v>1500</v>
      </c>
    </row>
    <row r="7" ht="36" customHeight="1" spans="1:6">
      <c r="A7" s="7" t="s">
        <v>85</v>
      </c>
      <c r="B7" s="11" t="s">
        <v>86</v>
      </c>
      <c r="C7" s="7" t="s">
        <v>63</v>
      </c>
      <c r="D7" s="29"/>
      <c r="E7" s="9"/>
      <c r="F7" s="29"/>
    </row>
    <row r="8" ht="36" customHeight="1" spans="1:6">
      <c r="A8" s="7" t="s">
        <v>87</v>
      </c>
      <c r="B8" s="11" t="s">
        <v>88</v>
      </c>
      <c r="C8" s="7" t="s">
        <v>89</v>
      </c>
      <c r="D8" s="29">
        <v>631.9</v>
      </c>
      <c r="E8" s="29">
        <v>49.56</v>
      </c>
      <c r="F8" s="29">
        <f>E8*D8</f>
        <v>31316.964</v>
      </c>
    </row>
    <row r="9" ht="36" customHeight="1" spans="1:6">
      <c r="A9" s="7" t="s">
        <v>90</v>
      </c>
      <c r="B9" s="11" t="s">
        <v>91</v>
      </c>
      <c r="C9" s="7" t="s">
        <v>89</v>
      </c>
      <c r="D9" s="29">
        <v>667</v>
      </c>
      <c r="E9" s="29">
        <v>27.3</v>
      </c>
      <c r="F9" s="29">
        <f>E9*D9</f>
        <v>18209.1</v>
      </c>
    </row>
    <row r="10" ht="36" customHeight="1" spans="1:6">
      <c r="A10" s="7" t="s">
        <v>92</v>
      </c>
      <c r="B10" s="11" t="s">
        <v>93</v>
      </c>
      <c r="C10" s="7"/>
      <c r="D10" s="29"/>
      <c r="E10" s="29"/>
      <c r="F10" s="29"/>
    </row>
    <row r="11" ht="36" customHeight="1" spans="1:6">
      <c r="A11" s="30" t="s">
        <v>94</v>
      </c>
      <c r="B11" s="11" t="s">
        <v>95</v>
      </c>
      <c r="C11" s="7" t="s">
        <v>96</v>
      </c>
      <c r="D11" s="29">
        <v>4</v>
      </c>
      <c r="E11" s="29">
        <v>300</v>
      </c>
      <c r="F11" s="29">
        <f>E11*D11</f>
        <v>1200</v>
      </c>
    </row>
    <row r="12" ht="36" customHeight="1" spans="1:6">
      <c r="A12" s="30" t="s">
        <v>97</v>
      </c>
      <c r="B12" s="11" t="s">
        <v>98</v>
      </c>
      <c r="C12" s="7" t="s">
        <v>96</v>
      </c>
      <c r="D12" s="29">
        <v>1</v>
      </c>
      <c r="E12" s="29">
        <v>50</v>
      </c>
      <c r="F12" s="29">
        <f>E12*D12</f>
        <v>50</v>
      </c>
    </row>
    <row r="13" ht="36" customHeight="1" spans="1:6">
      <c r="A13" s="7">
        <v>203</v>
      </c>
      <c r="B13" s="11" t="s">
        <v>99</v>
      </c>
      <c r="C13" s="7"/>
      <c r="D13" s="29"/>
      <c r="E13" s="29"/>
      <c r="F13" s="29"/>
    </row>
    <row r="14" ht="57" customHeight="1" spans="1:6">
      <c r="A14" s="7" t="s">
        <v>100</v>
      </c>
      <c r="B14" s="11" t="s">
        <v>101</v>
      </c>
      <c r="C14" s="7"/>
      <c r="D14" s="29"/>
      <c r="E14" s="29"/>
      <c r="F14" s="29"/>
    </row>
    <row r="15" ht="36" customHeight="1" spans="1:6">
      <c r="A15" s="7" t="s">
        <v>102</v>
      </c>
      <c r="B15" s="11" t="s">
        <v>103</v>
      </c>
      <c r="C15" s="7" t="s">
        <v>89</v>
      </c>
      <c r="D15" s="29">
        <f>426*1.9*1.1+205*0.9*0.8+190*0.9*0.9</f>
        <v>1191.84</v>
      </c>
      <c r="E15" s="29">
        <v>12.8</v>
      </c>
      <c r="F15" s="29">
        <f>E15*D15</f>
        <v>15255.552</v>
      </c>
    </row>
    <row r="16" ht="36" customHeight="1" spans="1:6">
      <c r="A16" s="7" t="s">
        <v>104</v>
      </c>
      <c r="B16" s="11" t="s">
        <v>105</v>
      </c>
      <c r="C16" s="7" t="s">
        <v>63</v>
      </c>
      <c r="D16" s="29"/>
      <c r="E16" s="29"/>
      <c r="F16" s="29"/>
    </row>
    <row r="17" ht="36" customHeight="1" spans="1:6">
      <c r="A17" s="7" t="s">
        <v>106</v>
      </c>
      <c r="B17" s="11" t="s">
        <v>107</v>
      </c>
      <c r="C17" s="7"/>
      <c r="D17" s="29"/>
      <c r="E17" s="29"/>
      <c r="F17" s="29"/>
    </row>
    <row r="18" ht="36" customHeight="1" spans="1:6">
      <c r="A18" s="30" t="s">
        <v>94</v>
      </c>
      <c r="B18" s="11" t="s">
        <v>108</v>
      </c>
      <c r="C18" s="7" t="s">
        <v>89</v>
      </c>
      <c r="D18" s="29">
        <v>100</v>
      </c>
      <c r="E18" s="29">
        <v>20.12</v>
      </c>
      <c r="F18" s="29">
        <f>E18*D18</f>
        <v>2012</v>
      </c>
    </row>
    <row r="19" ht="36" customHeight="1" spans="1:6">
      <c r="A19" s="30" t="s">
        <v>97</v>
      </c>
      <c r="B19" s="11" t="s">
        <v>109</v>
      </c>
      <c r="C19" s="7" t="s">
        <v>89</v>
      </c>
      <c r="D19" s="29">
        <f>426*0.7*1.1+200</f>
        <v>528.02</v>
      </c>
      <c r="E19" s="29">
        <v>78.5</v>
      </c>
      <c r="F19" s="29">
        <f>E19*D19</f>
        <v>41449.57</v>
      </c>
    </row>
    <row r="20" ht="39" customHeight="1" spans="1:6">
      <c r="A20" s="17" t="s">
        <v>110</v>
      </c>
      <c r="B20" s="11" t="s">
        <v>111</v>
      </c>
      <c r="C20" s="7" t="s">
        <v>89</v>
      </c>
      <c r="D20" s="29">
        <v>316</v>
      </c>
      <c r="E20" s="29">
        <v>45</v>
      </c>
      <c r="F20" s="29">
        <f>E20*D20</f>
        <v>14220</v>
      </c>
    </row>
    <row r="21" ht="39" customHeight="1" spans="1:6">
      <c r="A21" s="17" t="s">
        <v>112</v>
      </c>
      <c r="B21" s="17"/>
      <c r="C21" s="17"/>
      <c r="D21" s="17"/>
      <c r="E21" s="17"/>
      <c r="F21" s="35">
        <f>SUM(F4:F20)</f>
        <v>125213.186</v>
      </c>
    </row>
  </sheetData>
  <sheetProtection sheet="1" objects="1" scenarios="1"/>
  <mergeCells count="4">
    <mergeCell ref="A1:F1"/>
    <mergeCell ref="A2:B2"/>
    <mergeCell ref="C2:F2"/>
    <mergeCell ref="A21:E21"/>
  </mergeCells>
  <pageMargins left="0.7" right="0.7" top="0.75" bottom="0.75" header="0.3" footer="0.3"/>
  <pageSetup paperSize="9" scale="8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0"/>
  <sheetViews>
    <sheetView view="pageBreakPreview" zoomScaleNormal="100" workbookViewId="0">
      <selection activeCell="A20" sqref="A20:E20"/>
    </sheetView>
  </sheetViews>
  <sheetFormatPr defaultColWidth="9" defaultRowHeight="24.9" customHeight="1" outlineLevelCol="5"/>
  <cols>
    <col min="2" max="2" width="44.4416666666667" customWidth="1"/>
    <col min="4" max="4" width="11.4416666666667" style="20"/>
    <col min="5" max="5" width="10.3333333333333"/>
    <col min="6" max="6" width="13" style="20" customWidth="1"/>
  </cols>
  <sheetData>
    <row r="1" ht="54" customHeight="1" spans="1:6">
      <c r="A1" s="2" t="s">
        <v>113</v>
      </c>
      <c r="B1" s="2"/>
      <c r="C1" s="2"/>
      <c r="D1" s="22"/>
      <c r="E1" s="2"/>
      <c r="F1" s="22"/>
    </row>
    <row r="2" customHeight="1" spans="1:6">
      <c r="A2" s="3"/>
      <c r="B2" s="3"/>
      <c r="C2" s="4" t="s">
        <v>41</v>
      </c>
      <c r="D2" s="24"/>
      <c r="E2" s="4"/>
      <c r="F2" s="24"/>
    </row>
    <row r="3" customHeight="1" spans="1:6">
      <c r="A3" s="5" t="s">
        <v>55</v>
      </c>
      <c r="B3" s="5" t="s">
        <v>56</v>
      </c>
      <c r="C3" s="5" t="s">
        <v>57</v>
      </c>
      <c r="D3" s="26" t="s">
        <v>58</v>
      </c>
      <c r="E3" s="5" t="s">
        <v>59</v>
      </c>
      <c r="F3" s="26" t="s">
        <v>60</v>
      </c>
    </row>
    <row r="4" ht="43.95" customHeight="1" spans="1:6">
      <c r="A4" s="7" t="s">
        <v>114</v>
      </c>
      <c r="B4" s="11" t="s">
        <v>115</v>
      </c>
      <c r="C4" s="7" t="s">
        <v>63</v>
      </c>
      <c r="D4" s="29"/>
      <c r="E4" s="9"/>
      <c r="F4" s="29"/>
    </row>
    <row r="5" ht="43.95" customHeight="1" spans="1:6">
      <c r="A5" s="30" t="s">
        <v>94</v>
      </c>
      <c r="B5" s="11" t="s">
        <v>116</v>
      </c>
      <c r="C5" s="7" t="s">
        <v>117</v>
      </c>
      <c r="D5" s="29">
        <v>3510.7</v>
      </c>
      <c r="E5" s="29">
        <v>11.7</v>
      </c>
      <c r="F5" s="29">
        <f>E5*D5</f>
        <v>41075.19</v>
      </c>
    </row>
    <row r="6" ht="43.95" customHeight="1" spans="1:6">
      <c r="A6" s="30" t="s">
        <v>97</v>
      </c>
      <c r="B6" s="11" t="s">
        <v>118</v>
      </c>
      <c r="C6" s="7" t="s">
        <v>117</v>
      </c>
      <c r="D6" s="29">
        <f>426*0.9+205*0.65+190*0.7</f>
        <v>649.65</v>
      </c>
      <c r="E6" s="29">
        <v>24.2</v>
      </c>
      <c r="F6" s="29">
        <f>E6*D6</f>
        <v>15721.53</v>
      </c>
    </row>
    <row r="7" ht="43.95" customHeight="1" spans="1:6">
      <c r="A7" s="7">
        <v>304</v>
      </c>
      <c r="B7" s="11" t="s">
        <v>119</v>
      </c>
      <c r="C7" s="7" t="s">
        <v>63</v>
      </c>
      <c r="D7" s="29"/>
      <c r="E7" s="29"/>
      <c r="F7" s="29"/>
    </row>
    <row r="8" ht="31.95" customHeight="1" spans="1:6">
      <c r="A8" s="30" t="s">
        <v>94</v>
      </c>
      <c r="B8" s="11" t="s">
        <v>120</v>
      </c>
      <c r="C8" s="7" t="s">
        <v>117</v>
      </c>
      <c r="D8" s="29">
        <v>3510.7</v>
      </c>
      <c r="E8" s="29">
        <v>106.88</v>
      </c>
      <c r="F8" s="29">
        <f>E8*D8</f>
        <v>375223.616</v>
      </c>
    </row>
    <row r="9" ht="43.95" customHeight="1" spans="1:6">
      <c r="A9" s="7">
        <v>305</v>
      </c>
      <c r="B9" s="11" t="s">
        <v>121</v>
      </c>
      <c r="C9" s="7" t="s">
        <v>63</v>
      </c>
      <c r="D9" s="29"/>
      <c r="E9" s="29"/>
      <c r="F9" s="29"/>
    </row>
    <row r="10" ht="34.95" customHeight="1" spans="1:6">
      <c r="A10" s="7" t="s">
        <v>122</v>
      </c>
      <c r="B10" s="11" t="s">
        <v>123</v>
      </c>
      <c r="C10" s="7" t="s">
        <v>117</v>
      </c>
      <c r="D10" s="29">
        <v>3510.7</v>
      </c>
      <c r="E10" s="29">
        <v>3.7</v>
      </c>
      <c r="F10" s="29">
        <f>E10*D10</f>
        <v>12989.59</v>
      </c>
    </row>
    <row r="11" ht="43.95" customHeight="1" spans="1:6">
      <c r="A11" s="7">
        <v>306</v>
      </c>
      <c r="B11" s="11" t="s">
        <v>124</v>
      </c>
      <c r="C11" s="7" t="s">
        <v>63</v>
      </c>
      <c r="D11" s="29"/>
      <c r="E11" s="29"/>
      <c r="F11" s="29"/>
    </row>
    <row r="12" ht="43.95" customHeight="1" spans="1:6">
      <c r="A12" s="7" t="s">
        <v>125</v>
      </c>
      <c r="B12" s="11" t="s">
        <v>126</v>
      </c>
      <c r="C12" s="7"/>
      <c r="D12" s="29"/>
      <c r="E12" s="29"/>
      <c r="F12" s="29"/>
    </row>
    <row r="13" ht="43.95" customHeight="1" spans="1:6">
      <c r="A13" s="30" t="s">
        <v>94</v>
      </c>
      <c r="B13" s="11" t="s">
        <v>127</v>
      </c>
      <c r="C13" s="7" t="s">
        <v>117</v>
      </c>
      <c r="D13" s="29">
        <v>3510.7</v>
      </c>
      <c r="E13" s="29">
        <v>89.9</v>
      </c>
      <c r="F13" s="29">
        <f t="shared" ref="F13:F16" si="0">E13*D13</f>
        <v>315611.93</v>
      </c>
    </row>
    <row r="14" ht="43.95" customHeight="1" spans="1:6">
      <c r="A14" s="7" t="s">
        <v>128</v>
      </c>
      <c r="B14" s="11" t="s">
        <v>129</v>
      </c>
      <c r="C14" s="7"/>
      <c r="D14" s="29"/>
      <c r="E14" s="29"/>
      <c r="F14" s="29"/>
    </row>
    <row r="15" ht="43.95" customHeight="1" spans="1:6">
      <c r="A15" s="30" t="s">
        <v>94</v>
      </c>
      <c r="B15" s="11" t="s">
        <v>130</v>
      </c>
      <c r="C15" s="7" t="s">
        <v>131</v>
      </c>
      <c r="D15" s="29">
        <v>216.38</v>
      </c>
      <c r="E15" s="29">
        <v>5.98</v>
      </c>
      <c r="F15" s="29">
        <f t="shared" si="0"/>
        <v>1293.9524</v>
      </c>
    </row>
    <row r="16" ht="43.95" customHeight="1" spans="1:6">
      <c r="A16" s="30" t="s">
        <v>97</v>
      </c>
      <c r="B16" s="11" t="s">
        <v>132</v>
      </c>
      <c r="C16" s="7" t="s">
        <v>131</v>
      </c>
      <c r="D16" s="29">
        <v>940.44</v>
      </c>
      <c r="E16" s="29">
        <v>6.13</v>
      </c>
      <c r="F16" s="29">
        <f t="shared" si="0"/>
        <v>5764.8972</v>
      </c>
    </row>
    <row r="17" ht="43.95" customHeight="1" spans="1:6">
      <c r="A17" s="7">
        <v>311</v>
      </c>
      <c r="B17" s="11" t="s">
        <v>133</v>
      </c>
      <c r="C17" s="7"/>
      <c r="D17" s="29"/>
      <c r="E17" s="29"/>
      <c r="F17" s="29"/>
    </row>
    <row r="18" ht="43.95" customHeight="1" spans="1:6">
      <c r="A18" s="7" t="s">
        <v>134</v>
      </c>
      <c r="B18" s="11" t="s">
        <v>135</v>
      </c>
      <c r="C18" s="7" t="s">
        <v>136</v>
      </c>
      <c r="D18" s="29">
        <v>1199.3</v>
      </c>
      <c r="E18" s="29">
        <v>17.01</v>
      </c>
      <c r="F18" s="29">
        <f>E18*D18</f>
        <v>20400.093</v>
      </c>
    </row>
    <row r="19" ht="43.95" customHeight="1" spans="1:6">
      <c r="A19" s="7" t="s">
        <v>137</v>
      </c>
      <c r="B19" s="11" t="s">
        <v>138</v>
      </c>
      <c r="C19" s="7" t="s">
        <v>117</v>
      </c>
      <c r="D19" s="29">
        <v>599.7</v>
      </c>
      <c r="E19" s="29">
        <v>30</v>
      </c>
      <c r="F19" s="29">
        <f>E19*D19</f>
        <v>17991</v>
      </c>
    </row>
    <row r="20" ht="43.95" customHeight="1" spans="1:6">
      <c r="A20" s="17" t="s">
        <v>139</v>
      </c>
      <c r="B20" s="17"/>
      <c r="C20" s="17"/>
      <c r="D20" s="33"/>
      <c r="E20" s="17"/>
      <c r="F20" s="35">
        <f>SUM(F4:F19)</f>
        <v>806071.7986</v>
      </c>
    </row>
  </sheetData>
  <sheetProtection sheet="1" objects="1" scenarios="1"/>
  <mergeCells count="4">
    <mergeCell ref="A1:F1"/>
    <mergeCell ref="A2:B2"/>
    <mergeCell ref="C2:F2"/>
    <mergeCell ref="A20:E20"/>
  </mergeCells>
  <pageMargins left="0.7" right="0.7" top="0.75" bottom="0.75" header="0.3" footer="0.3"/>
  <pageSetup paperSize="9" scale="84"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6"/>
  <sheetViews>
    <sheetView view="pageBreakPreview" zoomScaleNormal="100" topLeftCell="A7" workbookViewId="0">
      <selection activeCell="F6" sqref="F6"/>
    </sheetView>
  </sheetViews>
  <sheetFormatPr defaultColWidth="9" defaultRowHeight="24.9" customHeight="1" outlineLevelCol="5"/>
  <cols>
    <col min="2" max="2" width="48.2166666666667" customWidth="1"/>
    <col min="3" max="3" width="8" customWidth="1"/>
    <col min="4" max="4" width="8.775" style="20" customWidth="1"/>
    <col min="5" max="5" width="10.3333333333333"/>
    <col min="6" max="6" width="15" style="1" customWidth="1"/>
  </cols>
  <sheetData>
    <row r="1" ht="54" customHeight="1" spans="1:6">
      <c r="A1" s="2" t="s">
        <v>140</v>
      </c>
      <c r="B1" s="2"/>
      <c r="C1" s="2"/>
      <c r="D1" s="22"/>
      <c r="E1" s="2"/>
      <c r="F1" s="2"/>
    </row>
    <row r="2" customHeight="1" spans="1:6">
      <c r="A2" s="3"/>
      <c r="B2" s="3"/>
      <c r="C2" s="4" t="s">
        <v>41</v>
      </c>
      <c r="D2" s="24"/>
      <c r="E2" s="4"/>
      <c r="F2" s="4"/>
    </row>
    <row r="3" customHeight="1" spans="1:6">
      <c r="A3" s="5" t="s">
        <v>55</v>
      </c>
      <c r="B3" s="5" t="s">
        <v>56</v>
      </c>
      <c r="C3" s="5" t="s">
        <v>57</v>
      </c>
      <c r="D3" s="26" t="s">
        <v>58</v>
      </c>
      <c r="E3" s="5" t="s">
        <v>59</v>
      </c>
      <c r="F3" s="6" t="s">
        <v>60</v>
      </c>
    </row>
    <row r="4" ht="43.95" customHeight="1" spans="1:6">
      <c r="A4" s="7" t="s">
        <v>141</v>
      </c>
      <c r="B4" s="11" t="s">
        <v>142</v>
      </c>
      <c r="C4" s="7" t="s">
        <v>63</v>
      </c>
      <c r="D4" s="29"/>
      <c r="E4" s="9"/>
      <c r="F4" s="10"/>
    </row>
    <row r="5" ht="43.95" customHeight="1" spans="1:6">
      <c r="A5" s="7" t="s">
        <v>143</v>
      </c>
      <c r="B5" s="11" t="s">
        <v>144</v>
      </c>
      <c r="C5" s="7" t="s">
        <v>63</v>
      </c>
      <c r="D5" s="29"/>
      <c r="E5" s="9"/>
      <c r="F5" s="10"/>
    </row>
    <row r="6" ht="57" customHeight="1" spans="1:6">
      <c r="A6" s="31" t="s">
        <v>94</v>
      </c>
      <c r="B6" s="11" t="s">
        <v>145</v>
      </c>
      <c r="C6" s="7" t="s">
        <v>96</v>
      </c>
      <c r="D6" s="29">
        <v>2</v>
      </c>
      <c r="E6" s="9">
        <v>1500</v>
      </c>
      <c r="F6" s="10">
        <f t="shared" ref="F6:F11" si="0">E6*D6</f>
        <v>3000</v>
      </c>
    </row>
    <row r="7" ht="60" customHeight="1" spans="1:6">
      <c r="A7" s="30" t="s">
        <v>97</v>
      </c>
      <c r="B7" s="11" t="s">
        <v>146</v>
      </c>
      <c r="C7" s="7" t="s">
        <v>96</v>
      </c>
      <c r="D7" s="29">
        <v>1</v>
      </c>
      <c r="E7" s="9">
        <v>1300</v>
      </c>
      <c r="F7" s="10">
        <f t="shared" si="0"/>
        <v>1300</v>
      </c>
    </row>
    <row r="8" ht="63" customHeight="1" spans="1:6">
      <c r="A8" s="30" t="s">
        <v>147</v>
      </c>
      <c r="B8" s="11" t="s">
        <v>148</v>
      </c>
      <c r="C8" s="7" t="s">
        <v>96</v>
      </c>
      <c r="D8" s="29">
        <v>1</v>
      </c>
      <c r="E8" s="9">
        <v>1150</v>
      </c>
      <c r="F8" s="10">
        <f t="shared" si="0"/>
        <v>1150</v>
      </c>
    </row>
    <row r="9" ht="57" customHeight="1" spans="1:6">
      <c r="A9" s="30" t="s">
        <v>149</v>
      </c>
      <c r="B9" s="11" t="s">
        <v>150</v>
      </c>
      <c r="C9" s="7" t="s">
        <v>96</v>
      </c>
      <c r="D9" s="29">
        <v>1</v>
      </c>
      <c r="E9" s="9">
        <v>2000</v>
      </c>
      <c r="F9" s="10">
        <f t="shared" si="0"/>
        <v>2000</v>
      </c>
    </row>
    <row r="10" ht="57" customHeight="1" spans="1:6">
      <c r="A10" s="30" t="s">
        <v>151</v>
      </c>
      <c r="B10" s="11" t="s">
        <v>152</v>
      </c>
      <c r="C10" s="7" t="s">
        <v>96</v>
      </c>
      <c r="D10" s="29">
        <v>1</v>
      </c>
      <c r="E10" s="9">
        <v>1600</v>
      </c>
      <c r="F10" s="10">
        <f t="shared" si="0"/>
        <v>1600</v>
      </c>
    </row>
    <row r="11" ht="43.95" customHeight="1" spans="1:6">
      <c r="A11" s="7" t="s">
        <v>153</v>
      </c>
      <c r="B11" s="11" t="s">
        <v>154</v>
      </c>
      <c r="C11" s="7" t="s">
        <v>96</v>
      </c>
      <c r="D11" s="29">
        <v>1</v>
      </c>
      <c r="E11" s="9">
        <v>350</v>
      </c>
      <c r="F11" s="10">
        <f t="shared" si="0"/>
        <v>350</v>
      </c>
    </row>
    <row r="12" ht="43.95" customHeight="1" spans="1:6">
      <c r="A12" s="7">
        <v>605</v>
      </c>
      <c r="B12" s="11" t="s">
        <v>155</v>
      </c>
      <c r="C12" s="7"/>
      <c r="D12" s="29"/>
      <c r="E12" s="9"/>
      <c r="F12" s="10"/>
    </row>
    <row r="13" ht="43.95" customHeight="1" spans="1:6">
      <c r="A13" s="7" t="s">
        <v>156</v>
      </c>
      <c r="B13" s="11" t="s">
        <v>157</v>
      </c>
      <c r="C13" s="7"/>
      <c r="D13" s="29"/>
      <c r="E13" s="9"/>
      <c r="F13" s="10"/>
    </row>
    <row r="14" ht="43.95" customHeight="1" spans="1:6">
      <c r="A14" s="7" t="s">
        <v>158</v>
      </c>
      <c r="B14" s="11" t="s">
        <v>159</v>
      </c>
      <c r="C14" s="34" t="s">
        <v>160</v>
      </c>
      <c r="D14" s="29">
        <v>175</v>
      </c>
      <c r="E14" s="9">
        <v>40</v>
      </c>
      <c r="F14" s="10">
        <f>D14*E14</f>
        <v>7000</v>
      </c>
    </row>
    <row r="15" ht="43.95" customHeight="1" spans="1:6">
      <c r="A15" s="7" t="s">
        <v>161</v>
      </c>
      <c r="B15" s="11" t="s">
        <v>162</v>
      </c>
      <c r="C15" s="34" t="s">
        <v>160</v>
      </c>
      <c r="D15" s="29">
        <v>25</v>
      </c>
      <c r="E15" s="9">
        <v>160</v>
      </c>
      <c r="F15" s="10">
        <f>D15*E15</f>
        <v>4000</v>
      </c>
    </row>
    <row r="16" ht="43.95" customHeight="1" spans="1:6">
      <c r="A16" s="17" t="s">
        <v>163</v>
      </c>
      <c r="B16" s="17"/>
      <c r="C16" s="17"/>
      <c r="D16" s="33"/>
      <c r="E16" s="17"/>
      <c r="F16" s="18">
        <f>SUM(F6:F15)</f>
        <v>20400</v>
      </c>
    </row>
  </sheetData>
  <sheetProtection sheet="1" objects="1" scenarios="1"/>
  <mergeCells count="4">
    <mergeCell ref="A1:F1"/>
    <mergeCell ref="A2:B2"/>
    <mergeCell ref="C2:F2"/>
    <mergeCell ref="A16:E16"/>
  </mergeCells>
  <pageMargins left="0.7" right="0.7" top="0.75" bottom="0.75" header="0.3" footer="0.3"/>
  <pageSetup paperSize="9" scale="84"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4"/>
  <sheetViews>
    <sheetView view="pageBreakPreview" zoomScaleNormal="100" workbookViewId="0">
      <selection activeCell="E7" sqref="E7"/>
    </sheetView>
  </sheetViews>
  <sheetFormatPr defaultColWidth="9" defaultRowHeight="24.9" customHeight="1" outlineLevelCol="5"/>
  <cols>
    <col min="2" max="2" width="48.2166666666667" customWidth="1"/>
    <col min="3" max="3" width="8" customWidth="1"/>
    <col min="4" max="4" width="8.775" style="20" customWidth="1"/>
    <col min="5" max="5" width="10.3333333333333"/>
    <col min="6" max="6" width="15" style="1" customWidth="1"/>
  </cols>
  <sheetData>
    <row r="1" ht="54" customHeight="1" spans="1:6">
      <c r="A1" s="2" t="s">
        <v>164</v>
      </c>
      <c r="B1" s="2"/>
      <c r="C1" s="2"/>
      <c r="D1" s="22"/>
      <c r="E1" s="2"/>
      <c r="F1" s="2"/>
    </row>
    <row r="2" customHeight="1" spans="1:6">
      <c r="A2" s="3"/>
      <c r="B2" s="3"/>
      <c r="C2" s="4" t="s">
        <v>41</v>
      </c>
      <c r="D2" s="24"/>
      <c r="E2" s="4"/>
      <c r="F2" s="4"/>
    </row>
    <row r="3" customHeight="1" spans="1:6">
      <c r="A3" s="5" t="s">
        <v>55</v>
      </c>
      <c r="B3" s="5" t="s">
        <v>56</v>
      </c>
      <c r="C3" s="5" t="s">
        <v>57</v>
      </c>
      <c r="D3" s="26" t="s">
        <v>58</v>
      </c>
      <c r="E3" s="5" t="s">
        <v>59</v>
      </c>
      <c r="F3" s="6" t="s">
        <v>60</v>
      </c>
    </row>
    <row r="4" customHeight="1" spans="1:6">
      <c r="A4" s="7" t="s">
        <v>165</v>
      </c>
      <c r="B4" s="11" t="s">
        <v>166</v>
      </c>
      <c r="C4" s="5"/>
      <c r="D4" s="26"/>
      <c r="E4" s="5"/>
      <c r="F4" s="6"/>
    </row>
    <row r="5" ht="43.95" customHeight="1" spans="1:6">
      <c r="A5" s="7" t="s">
        <v>167</v>
      </c>
      <c r="B5" s="11" t="s">
        <v>168</v>
      </c>
      <c r="C5" s="7" t="s">
        <v>169</v>
      </c>
      <c r="D5" s="29">
        <v>1</v>
      </c>
      <c r="E5" s="9">
        <v>20810.5</v>
      </c>
      <c r="F5" s="10">
        <f>E5*D5</f>
        <v>20810.5</v>
      </c>
    </row>
    <row r="6" ht="43.95" customHeight="1" spans="1:6">
      <c r="A6" s="7" t="s">
        <v>170</v>
      </c>
      <c r="B6" s="11" t="s">
        <v>171</v>
      </c>
      <c r="C6" s="7" t="s">
        <v>63</v>
      </c>
      <c r="D6" s="29"/>
      <c r="E6" s="9"/>
      <c r="F6" s="10"/>
    </row>
    <row r="7" ht="43.95" customHeight="1" spans="1:6">
      <c r="A7" s="7" t="s">
        <v>172</v>
      </c>
      <c r="B7" s="11" t="s">
        <v>173</v>
      </c>
      <c r="C7" s="7" t="s">
        <v>174</v>
      </c>
      <c r="D7" s="29">
        <v>14</v>
      </c>
      <c r="E7" s="9">
        <v>3925.83</v>
      </c>
      <c r="F7" s="10">
        <f t="shared" ref="F7:F13" si="0">E7*D7</f>
        <v>54961.62</v>
      </c>
    </row>
    <row r="8" ht="57" customHeight="1" spans="1:6">
      <c r="A8" s="7" t="s">
        <v>175</v>
      </c>
      <c r="B8" s="11" t="s">
        <v>176</v>
      </c>
      <c r="C8" s="7"/>
      <c r="D8" s="29"/>
      <c r="E8" s="9"/>
      <c r="F8" s="10"/>
    </row>
    <row r="9" ht="57" customHeight="1" spans="1:6">
      <c r="A9" s="7" t="s">
        <v>177</v>
      </c>
      <c r="B9" s="11" t="s">
        <v>178</v>
      </c>
      <c r="C9" s="7" t="s">
        <v>136</v>
      </c>
      <c r="D9" s="29">
        <v>535</v>
      </c>
      <c r="E9" s="9">
        <v>68.39</v>
      </c>
      <c r="F9" s="10">
        <f t="shared" si="0"/>
        <v>36588.65</v>
      </c>
    </row>
    <row r="10" ht="57" customHeight="1" spans="1:6">
      <c r="A10" s="7" t="s">
        <v>179</v>
      </c>
      <c r="B10" s="11" t="s">
        <v>180</v>
      </c>
      <c r="C10" s="7"/>
      <c r="D10" s="29"/>
      <c r="E10" s="9"/>
      <c r="F10" s="10"/>
    </row>
    <row r="11" ht="49.05" customHeight="1" spans="1:6">
      <c r="A11" s="30" t="s">
        <v>181</v>
      </c>
      <c r="B11" s="11" t="s">
        <v>182</v>
      </c>
      <c r="C11" s="7" t="s">
        <v>169</v>
      </c>
      <c r="D11" s="29">
        <v>2</v>
      </c>
      <c r="E11" s="9">
        <v>1426.16</v>
      </c>
      <c r="F11" s="10">
        <f t="shared" si="0"/>
        <v>2852.32</v>
      </c>
    </row>
    <row r="12" ht="52.95" customHeight="1" spans="1:6">
      <c r="A12" s="30" t="s">
        <v>183</v>
      </c>
      <c r="B12" s="11" t="s">
        <v>184</v>
      </c>
      <c r="C12" s="7"/>
      <c r="D12" s="29"/>
      <c r="E12" s="9"/>
      <c r="F12" s="10"/>
    </row>
    <row r="13" ht="57" customHeight="1" spans="1:6">
      <c r="A13" s="30" t="s">
        <v>185</v>
      </c>
      <c r="B13" s="11" t="s">
        <v>186</v>
      </c>
      <c r="C13" s="7" t="s">
        <v>136</v>
      </c>
      <c r="D13" s="29">
        <v>535</v>
      </c>
      <c r="E13" s="9">
        <v>97.4</v>
      </c>
      <c r="F13" s="10">
        <f t="shared" si="0"/>
        <v>52109</v>
      </c>
    </row>
    <row r="14" ht="43.95" customHeight="1" spans="1:6">
      <c r="A14" s="17" t="s">
        <v>187</v>
      </c>
      <c r="B14" s="17"/>
      <c r="C14" s="17"/>
      <c r="D14" s="33"/>
      <c r="E14" s="17"/>
      <c r="F14" s="18">
        <f>SUM(F5:F13)</f>
        <v>167322.09</v>
      </c>
    </row>
  </sheetData>
  <sheetProtection sheet="1" objects="1" scenarios="1"/>
  <mergeCells count="4">
    <mergeCell ref="A1:F1"/>
    <mergeCell ref="A2:B2"/>
    <mergeCell ref="C2:F2"/>
    <mergeCell ref="A14:E14"/>
  </mergeCells>
  <pageMargins left="0.7" right="0.7" top="0.75" bottom="0.75" header="0.3" footer="0.3"/>
  <pageSetup paperSize="9" scale="84"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5"/>
  <sheetViews>
    <sheetView view="pageBreakPreview" zoomScale="115" zoomScaleNormal="100" workbookViewId="0">
      <selection activeCell="E9" sqref="E9"/>
    </sheetView>
  </sheetViews>
  <sheetFormatPr defaultColWidth="9" defaultRowHeight="24.9" customHeight="1" outlineLevelCol="5"/>
  <cols>
    <col min="1" max="1" width="7.44166666666667" style="19" customWidth="1"/>
    <col min="2" max="2" width="46.4416666666667" customWidth="1"/>
    <col min="3" max="3" width="8" customWidth="1"/>
    <col min="4" max="4" width="8.775" style="20" customWidth="1"/>
    <col min="5" max="5" width="10.3333333333333"/>
    <col min="6" max="6" width="15" style="1" customWidth="1"/>
  </cols>
  <sheetData>
    <row r="1" ht="54" customHeight="1" spans="1:6">
      <c r="A1" s="21" t="s">
        <v>188</v>
      </c>
      <c r="B1" s="2"/>
      <c r="C1" s="2"/>
      <c r="D1" s="22"/>
      <c r="E1" s="2"/>
      <c r="F1" s="2"/>
    </row>
    <row r="2" customHeight="1" spans="1:6">
      <c r="A2" s="23"/>
      <c r="B2" s="3"/>
      <c r="C2" s="4" t="s">
        <v>41</v>
      </c>
      <c r="D2" s="24"/>
      <c r="E2" s="4"/>
      <c r="F2" s="4"/>
    </row>
    <row r="3" customHeight="1" spans="1:6">
      <c r="A3" s="25" t="s">
        <v>55</v>
      </c>
      <c r="B3" s="5" t="s">
        <v>56</v>
      </c>
      <c r="C3" s="5" t="s">
        <v>57</v>
      </c>
      <c r="D3" s="26" t="s">
        <v>58</v>
      </c>
      <c r="E3" s="5" t="s">
        <v>59</v>
      </c>
      <c r="F3" s="6" t="s">
        <v>60</v>
      </c>
    </row>
    <row r="4" customHeight="1" spans="1:6">
      <c r="A4" s="27">
        <v>1</v>
      </c>
      <c r="B4" s="11" t="s">
        <v>189</v>
      </c>
      <c r="C4" s="5"/>
      <c r="D4" s="26"/>
      <c r="E4" s="5"/>
      <c r="F4" s="6"/>
    </row>
    <row r="5" ht="34.95" customHeight="1" spans="1:6">
      <c r="A5" s="28" t="s">
        <v>94</v>
      </c>
      <c r="B5" s="11" t="s">
        <v>190</v>
      </c>
      <c r="C5" s="7" t="s">
        <v>136</v>
      </c>
      <c r="D5" s="29">
        <v>205</v>
      </c>
      <c r="E5" s="9">
        <v>334.48</v>
      </c>
      <c r="F5" s="10">
        <f t="shared" ref="F5:F14" si="0">E5*D5</f>
        <v>68568.4</v>
      </c>
    </row>
    <row r="6" ht="34.95" customHeight="1" spans="1:6">
      <c r="A6" s="27" t="s">
        <v>97</v>
      </c>
      <c r="B6" s="11" t="s">
        <v>191</v>
      </c>
      <c r="C6" s="7" t="s">
        <v>136</v>
      </c>
      <c r="D6" s="29">
        <v>190</v>
      </c>
      <c r="E6" s="9">
        <v>388.6</v>
      </c>
      <c r="F6" s="10">
        <f t="shared" si="0"/>
        <v>73834</v>
      </c>
    </row>
    <row r="7" ht="34.95" customHeight="1" spans="1:6">
      <c r="A7" s="27" t="s">
        <v>147</v>
      </c>
      <c r="B7" s="11" t="s">
        <v>192</v>
      </c>
      <c r="C7" s="7" t="s">
        <v>136</v>
      </c>
      <c r="D7" s="29">
        <v>426.5</v>
      </c>
      <c r="E7" s="9">
        <v>280.1</v>
      </c>
      <c r="F7" s="10">
        <f t="shared" si="0"/>
        <v>119462.65</v>
      </c>
    </row>
    <row r="8" ht="25.05" customHeight="1" spans="1:6">
      <c r="A8" s="27" t="s">
        <v>149</v>
      </c>
      <c r="B8" s="11" t="s">
        <v>193</v>
      </c>
      <c r="C8" s="7" t="s">
        <v>169</v>
      </c>
      <c r="D8" s="29">
        <v>13</v>
      </c>
      <c r="E8" s="9">
        <v>3982.75</v>
      </c>
      <c r="F8" s="10">
        <f t="shared" si="0"/>
        <v>51775.75</v>
      </c>
    </row>
    <row r="9" ht="25.05" customHeight="1" spans="1:6">
      <c r="A9" s="30" t="s">
        <v>151</v>
      </c>
      <c r="B9" s="11" t="s">
        <v>194</v>
      </c>
      <c r="C9" s="7" t="s">
        <v>169</v>
      </c>
      <c r="D9" s="29">
        <v>24</v>
      </c>
      <c r="E9" s="9">
        <v>695.91</v>
      </c>
      <c r="F9" s="10">
        <f t="shared" si="0"/>
        <v>16701.84</v>
      </c>
    </row>
    <row r="10" ht="25.05" customHeight="1" spans="1:6">
      <c r="A10" s="30" t="s">
        <v>195</v>
      </c>
      <c r="B10" s="11" t="s">
        <v>196</v>
      </c>
      <c r="C10" s="7" t="s">
        <v>169</v>
      </c>
      <c r="D10" s="29">
        <v>8</v>
      </c>
      <c r="E10" s="9">
        <v>1184.34</v>
      </c>
      <c r="F10" s="10">
        <f t="shared" si="0"/>
        <v>9474.72</v>
      </c>
    </row>
    <row r="11" ht="25.05" customHeight="1" spans="1:6">
      <c r="A11" s="30" t="s">
        <v>197</v>
      </c>
      <c r="B11" s="11" t="s">
        <v>198</v>
      </c>
      <c r="C11" s="7" t="s">
        <v>169</v>
      </c>
      <c r="D11" s="29">
        <v>1</v>
      </c>
      <c r="E11" s="9">
        <v>5694.4</v>
      </c>
      <c r="F11" s="10">
        <f t="shared" si="0"/>
        <v>5694.4</v>
      </c>
    </row>
    <row r="12" ht="25.05" customHeight="1" spans="1:6">
      <c r="A12" s="30" t="s">
        <v>199</v>
      </c>
      <c r="B12" s="11" t="s">
        <v>200</v>
      </c>
      <c r="C12" s="7" t="s">
        <v>169</v>
      </c>
      <c r="D12" s="29">
        <v>75</v>
      </c>
      <c r="E12" s="9">
        <v>775.46</v>
      </c>
      <c r="F12" s="10">
        <f t="shared" si="0"/>
        <v>58159.5</v>
      </c>
    </row>
    <row r="13" ht="25.05" customHeight="1" spans="1:6">
      <c r="A13" s="30" t="s">
        <v>201</v>
      </c>
      <c r="B13" s="11" t="s">
        <v>202</v>
      </c>
      <c r="C13" s="7" t="s">
        <v>169</v>
      </c>
      <c r="D13" s="29">
        <v>60</v>
      </c>
      <c r="E13" s="9">
        <v>774.14</v>
      </c>
      <c r="F13" s="10">
        <f t="shared" si="0"/>
        <v>46448.4</v>
      </c>
    </row>
    <row r="14" ht="25.05" customHeight="1" spans="1:6">
      <c r="A14" s="31" t="s">
        <v>203</v>
      </c>
      <c r="B14" s="11" t="s">
        <v>204</v>
      </c>
      <c r="C14" s="7" t="s">
        <v>89</v>
      </c>
      <c r="D14" s="29">
        <f>426*0.9*0.8+205*0.5*0.65+190*0.5*0.7-0.25*0.25*3.14*426-0.15*0.15*3.14*395+70</f>
        <v>398.33575</v>
      </c>
      <c r="E14" s="9">
        <v>457.6</v>
      </c>
      <c r="F14" s="10">
        <f t="shared" si="0"/>
        <v>182278.4392</v>
      </c>
    </row>
    <row r="15" ht="43.95" customHeight="1" spans="1:6">
      <c r="A15" s="32" t="s">
        <v>205</v>
      </c>
      <c r="B15" s="17"/>
      <c r="C15" s="17"/>
      <c r="D15" s="33"/>
      <c r="E15" s="17"/>
      <c r="F15" s="18">
        <f>SUM(F5:F14)</f>
        <v>632398.0992</v>
      </c>
    </row>
  </sheetData>
  <sheetProtection sheet="1" objects="1" scenarios="1"/>
  <mergeCells count="4">
    <mergeCell ref="A1:F1"/>
    <mergeCell ref="A2:B2"/>
    <mergeCell ref="C2:F2"/>
    <mergeCell ref="A15:E15"/>
  </mergeCells>
  <pageMargins left="0.7" right="0.7" top="0.75" bottom="0.75" header="0.3" footer="0.3"/>
  <pageSetup paperSize="9" scale="84"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8" master="" otherUserPermission="visible"/>
  <rangeList sheetStid="15" master="" otherUserPermission="visible"/>
  <rangeList sheetStid="13" master="" otherUserPermission="visible"/>
  <rangeList sheetStid="1" master="" otherUserPermission="visible"/>
  <rangeList sheetStid="2" master="" otherUserPermission="visible"/>
  <rangeList sheetStid="3" master="" otherUserPermission="visible"/>
  <rangeList sheetStid="11" master="" otherUserPermission="visible"/>
  <rangeList sheetStid="17" master="" otherUserPermission="visible"/>
  <rangeList sheetStid="16" master="" otherUserPermission="visible"/>
  <rangeList sheetStid="12"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封面</vt:lpstr>
      <vt:lpstr>工程量清单说明</vt:lpstr>
      <vt:lpstr>汇总表</vt:lpstr>
      <vt:lpstr>100章</vt:lpstr>
      <vt:lpstr>200章</vt:lpstr>
      <vt:lpstr>300章</vt:lpstr>
      <vt:lpstr>600章 </vt:lpstr>
      <vt:lpstr>800章 </vt:lpstr>
      <vt:lpstr>1000章  </vt:lpstr>
      <vt:lpstr>700章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蒋诚</dc:creator>
  <cp:lastModifiedBy>刘馨</cp:lastModifiedBy>
  <dcterms:created xsi:type="dcterms:W3CDTF">2019-07-02T14:13:00Z</dcterms:created>
  <cp:lastPrinted>2019-07-03T02:35:00Z</cp:lastPrinted>
  <dcterms:modified xsi:type="dcterms:W3CDTF">2024-11-06T05:50:56Z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AD74FC9A68B846238A6EEE0568C49D36_13</vt:lpwstr>
  </property>
  <property fmtid="{D5CDD505-2E9C-101B-9397-08002B2CF9AE}" pid="3" name="KSOProductBuildVer">
    <vt:lpwstr>2052-12.1.0.18608</vt:lpwstr>
  </property>
</Properties>
</file>